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iscal\"/>
    </mc:Choice>
  </mc:AlternateContent>
  <workbookProtection workbookAlgorithmName="SHA-512" workbookHashValue="+mgFqN+IP/PqkZlWGJnnvn84rsyNFPYRM7kb6TEYnP2dx91JxRtwvkF9lNFY9kPlujp+nYyM+SBHML6chJnnNA==" workbookSaltValue="KojCXBCQ0cbLH161RxFNSw==" workbookSpinCount="100000" lockStructure="1"/>
  <bookViews>
    <workbookView xWindow="0" yWindow="0" windowWidth="28800" windowHeight="12300"/>
  </bookViews>
  <sheets>
    <sheet name="Position Simulator" sheetId="1" r:id="rId1"/>
    <sheet name="Grade 6 and School Type" sheetId="3" state="hidden" r:id="rId2"/>
    <sheet name="All Schools" sheetId="2" state="hidden" r:id="rId3"/>
    <sheet name="High Needs" sheetId="4" state="hidden" r:id="rId4"/>
    <sheet name="Tchr Norming" sheetId="5" state="hidden" r:id="rId5"/>
  </sheets>
  <definedNames>
    <definedName name="E">'Position Simulator'!#REF!</definedName>
    <definedName name="H">'Position Simulator'!#REF!</definedName>
    <definedName name="M">'Position Simulator'!#REF!</definedName>
    <definedName name="_xlnm.Print_Area" localSheetId="2">'All Schools'!$CD$1:$EE$14</definedName>
    <definedName name="_xlnm.Print_Area" localSheetId="0">'Position Simulator'!$B$2:$H$101</definedName>
    <definedName name="S" localSheetId="3">#REF!</definedName>
    <definedName name="S">#REF!</definedName>
    <definedName name="School_Type">'Grade 6 and School Type'!$A$1:$A$10</definedName>
    <definedName name="T" localSheetId="3">#REF!</definedName>
    <definedName name="T">#REF!</definedName>
    <definedName name="TypesOfSchools" localSheetId="3">#REF!</definedName>
    <definedName name="TypesOfSchools">#REF!</definedName>
    <definedName name="X" localSheetId="3">#REF!</definedName>
    <definedName name="X">#REF!</definedName>
    <definedName name="Z_A658DCD2_DE96_4BCF_9D1B_D3E02D097AAC_.wvu.Rows" localSheetId="0" hidden="1">'Position Simulator'!$22:$39,'Position Simulator'!#REF!,'Position Simulator'!#REF!,'Position Simulator'!$63:$75,'Position Simulator'!$82:$91</definedName>
    <definedName name="Z_D0141CC1_36FA_4C96_9F3D_492B093F52DB_.wvu.Rows" localSheetId="0" hidden="1">'Position Simulator'!$22:$39,'Position Simulator'!#REF!,'Position Simulator'!#REF!,'Position Simulator'!$63:$75,'Position Simulator'!$82:$91</definedName>
    <definedName name="Z_DB3C816E_C3DF_4CB0_A98A_AF9EBA9260EE_.wvu.Rows" localSheetId="0" hidden="1">'Position Simulator'!$22:$39,'Position Simulator'!#REF!,'Position Simulator'!#REF!,'Position Simulator'!$63:$75,'Position Simulator'!$82:$91</definedName>
  </definedNames>
  <calcPr calcId="191029"/>
  <customWorkbookViews>
    <customWorkbookView name="rebecca.ta - Personal View" guid="{D0141CC1-36FA-4C96-9F3D-492B093F52DB}" mergeInterval="0" personalView="1" maximized="1" windowWidth="1920" windowHeight="809" activeSheetId="1"/>
    <customWorkbookView name="Windows User - Personal View" guid="{A658DCD2-DE96-4BCF-9D1B-D3E02D097AAC}" mergeInterval="0" personalView="1" maximized="1" xWindow="-8" yWindow="-8" windowWidth="2576" windowHeight="1416" activeSheetId="1"/>
    <customWorkbookView name="Beatrice Lomeli - Personal View" guid="{DB3C816E-C3DF-4CB0-A98A-AF9EBA9260EE}" mergeInterval="0" personalView="1" maximized="1" windowWidth="1920" windowHeight="87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O8" i="2" l="1"/>
  <c r="DO7" i="2"/>
  <c r="DO6" i="2"/>
  <c r="DO5" i="2"/>
  <c r="DO4" i="2"/>
  <c r="DO3" i="2"/>
  <c r="DG6" i="2"/>
  <c r="DG5" i="2"/>
  <c r="DG4" i="2"/>
  <c r="DG3" i="2"/>
  <c r="AH18" i="5" l="1"/>
  <c r="AH17" i="5"/>
  <c r="AH16" i="5"/>
  <c r="AH15" i="5"/>
  <c r="AH14" i="5"/>
  <c r="AH13" i="5"/>
  <c r="AH12" i="5"/>
  <c r="AH11" i="5"/>
  <c r="AH3" i="5"/>
  <c r="AH4" i="5"/>
  <c r="AH5" i="5"/>
  <c r="AH6" i="5"/>
  <c r="AH7" i="5"/>
  <c r="AH8" i="5"/>
  <c r="AH9" i="5"/>
  <c r="AH2" i="5"/>
  <c r="C74" i="1"/>
  <c r="C66" i="1"/>
  <c r="C89" i="1"/>
  <c r="C88" i="1"/>
  <c r="C85" i="1"/>
  <c r="C73" i="1"/>
  <c r="C72" i="1"/>
  <c r="C68" i="1" l="1"/>
  <c r="C67" i="1"/>
  <c r="F63" i="1"/>
  <c r="C63" i="1"/>
  <c r="AN10" i="5"/>
  <c r="AN11" i="5"/>
  <c r="AN12" i="5"/>
  <c r="AN13" i="5"/>
  <c r="AN14" i="5"/>
  <c r="AN15" i="5"/>
  <c r="AN16" i="5"/>
  <c r="AN17" i="5"/>
  <c r="AN18" i="5"/>
  <c r="AN3" i="5"/>
  <c r="AN4" i="5"/>
  <c r="AN5" i="5"/>
  <c r="AN6" i="5"/>
  <c r="AN7" i="5"/>
  <c r="AN8" i="5"/>
  <c r="AN9" i="5"/>
  <c r="AN2" i="5"/>
  <c r="H11" i="5"/>
  <c r="H12" i="5"/>
  <c r="H13" i="5"/>
  <c r="H14" i="5"/>
  <c r="H15" i="5"/>
  <c r="H16" i="5"/>
  <c r="H17" i="5"/>
  <c r="H18" i="5"/>
  <c r="H3" i="5"/>
  <c r="H4" i="5"/>
  <c r="H5" i="5"/>
  <c r="H6" i="5"/>
  <c r="H7" i="5"/>
  <c r="H8" i="5"/>
  <c r="H9" i="5"/>
  <c r="H2" i="5"/>
  <c r="G3" i="5"/>
  <c r="G4" i="5"/>
  <c r="G5" i="5"/>
  <c r="G6" i="5"/>
  <c r="G7" i="5"/>
  <c r="G8" i="5"/>
  <c r="G9" i="5"/>
  <c r="G11" i="5"/>
  <c r="G12" i="5"/>
  <c r="G13" i="5"/>
  <c r="G14" i="5"/>
  <c r="G15" i="5"/>
  <c r="G16" i="5"/>
  <c r="G17" i="5"/>
  <c r="G18" i="5"/>
  <c r="G2" i="5"/>
  <c r="F18" i="5"/>
  <c r="F17" i="5"/>
  <c r="F16" i="5"/>
  <c r="F15" i="5"/>
  <c r="F14" i="5"/>
  <c r="F13" i="5"/>
  <c r="F12" i="5"/>
  <c r="F11" i="5"/>
  <c r="F3" i="5"/>
  <c r="F4" i="5"/>
  <c r="F5" i="5"/>
  <c r="F6" i="5"/>
  <c r="F7" i="5"/>
  <c r="F8" i="5"/>
  <c r="F9" i="5"/>
  <c r="F2" i="5"/>
  <c r="E3" i="5"/>
  <c r="E4" i="5"/>
  <c r="E5" i="5"/>
  <c r="E6" i="5"/>
  <c r="E7" i="5"/>
  <c r="E8" i="5"/>
  <c r="E9" i="5"/>
  <c r="E11" i="5"/>
  <c r="E12" i="5"/>
  <c r="E13" i="5"/>
  <c r="E14" i="5"/>
  <c r="E15" i="5"/>
  <c r="E16" i="5"/>
  <c r="E17" i="5"/>
  <c r="E18" i="5"/>
  <c r="D3" i="5"/>
  <c r="D4" i="5"/>
  <c r="D5" i="5"/>
  <c r="D6" i="5"/>
  <c r="D7" i="5"/>
  <c r="D8" i="5"/>
  <c r="D9" i="5"/>
  <c r="D11" i="5"/>
  <c r="D12" i="5"/>
  <c r="D13" i="5"/>
  <c r="D14" i="5"/>
  <c r="D15" i="5"/>
  <c r="D16" i="5"/>
  <c r="D17" i="5"/>
  <c r="D18" i="5"/>
  <c r="E2" i="5"/>
  <c r="D2" i="5"/>
  <c r="AI3" i="5" l="1"/>
  <c r="AI6" i="5"/>
  <c r="AI7" i="5"/>
  <c r="AI8" i="5"/>
  <c r="AI9" i="5"/>
  <c r="AI4" i="5"/>
  <c r="AI5" i="5"/>
  <c r="AI11" i="5"/>
  <c r="AI12" i="5"/>
  <c r="AI15" i="5"/>
  <c r="AI16" i="5"/>
  <c r="AI17" i="5"/>
  <c r="AI18" i="5"/>
  <c r="AI13" i="5"/>
  <c r="AI14" i="5"/>
  <c r="AI2" i="5"/>
  <c r="AG6" i="5" l="1"/>
  <c r="AG7" i="5"/>
  <c r="AG8" i="5"/>
  <c r="AG9" i="5"/>
  <c r="AG4" i="5"/>
  <c r="AG11" i="5"/>
  <c r="AG15" i="5"/>
  <c r="AG16" i="5"/>
  <c r="AG17" i="5"/>
  <c r="AG18" i="5"/>
  <c r="AG13" i="5"/>
  <c r="AG2" i="5"/>
  <c r="AF6" i="5"/>
  <c r="AF7" i="5"/>
  <c r="AF8" i="5"/>
  <c r="AF9" i="5"/>
  <c r="AF4" i="5"/>
  <c r="AF11" i="5"/>
  <c r="AF15" i="5"/>
  <c r="AF16" i="5"/>
  <c r="AF17" i="5"/>
  <c r="AF18" i="5"/>
  <c r="AF13" i="5"/>
  <c r="AF2" i="5"/>
  <c r="AE6" i="5"/>
  <c r="AE7" i="5"/>
  <c r="AE8" i="5"/>
  <c r="AE9" i="5"/>
  <c r="AE4" i="5"/>
  <c r="AE11" i="5"/>
  <c r="AE15" i="5"/>
  <c r="AE16" i="5"/>
  <c r="AE17" i="5"/>
  <c r="AE18" i="5"/>
  <c r="AE13" i="5"/>
  <c r="AE2" i="5"/>
  <c r="AA12" i="5"/>
  <c r="AA15" i="5"/>
  <c r="AA16" i="5"/>
  <c r="AA17" i="5"/>
  <c r="AA18" i="5"/>
  <c r="AA13" i="5"/>
  <c r="AA14" i="5"/>
  <c r="AA11" i="5"/>
  <c r="AA3" i="5"/>
  <c r="AA6" i="5"/>
  <c r="AA7" i="5"/>
  <c r="AA8" i="5"/>
  <c r="AA9" i="5"/>
  <c r="AA4" i="5"/>
  <c r="AA5" i="5"/>
  <c r="AA2" i="5"/>
  <c r="Y14" i="5"/>
  <c r="Y3" i="5"/>
  <c r="Y4" i="5"/>
  <c r="Y5" i="5"/>
  <c r="Y11" i="5"/>
  <c r="Y12" i="5"/>
  <c r="Y13" i="5"/>
  <c r="Y2" i="5"/>
  <c r="U3" i="5"/>
  <c r="U5" i="5"/>
  <c r="U12" i="5"/>
  <c r="U14" i="5"/>
  <c r="Q3" i="5"/>
  <c r="Q5" i="5"/>
  <c r="Q12" i="5"/>
  <c r="Q14" i="5"/>
  <c r="K3" i="5"/>
  <c r="K5" i="5"/>
  <c r="K12" i="5"/>
  <c r="K14" i="5"/>
  <c r="X3" i="5"/>
  <c r="X7" i="5"/>
  <c r="X9" i="5"/>
  <c r="X5" i="5"/>
  <c r="X12" i="5"/>
  <c r="X16" i="5"/>
  <c r="X18" i="5"/>
  <c r="X14" i="5"/>
  <c r="T6" i="5"/>
  <c r="T8" i="5"/>
  <c r="T4" i="5"/>
  <c r="T11" i="5"/>
  <c r="T15" i="5"/>
  <c r="T17" i="5"/>
  <c r="T13" i="5"/>
  <c r="P3" i="5"/>
  <c r="P6" i="5"/>
  <c r="P7" i="5"/>
  <c r="P8" i="5"/>
  <c r="P9" i="5"/>
  <c r="P4" i="5"/>
  <c r="P5" i="5"/>
  <c r="P11" i="5"/>
  <c r="P12" i="5"/>
  <c r="P15" i="5"/>
  <c r="P16" i="5"/>
  <c r="P17" i="5"/>
  <c r="P18" i="5"/>
  <c r="P13" i="5"/>
  <c r="P14" i="5"/>
  <c r="J6" i="5"/>
  <c r="L8" i="5"/>
  <c r="L4" i="5"/>
  <c r="L11" i="5"/>
  <c r="L15" i="5"/>
  <c r="L17" i="5"/>
  <c r="L13" i="5"/>
  <c r="T2" i="5"/>
  <c r="P2" i="5"/>
  <c r="X2" i="5"/>
  <c r="I2" i="5"/>
  <c r="AJ17" i="5" l="1"/>
  <c r="AJ6" i="5"/>
  <c r="AJ11" i="5"/>
  <c r="AJ9" i="5"/>
  <c r="G25" i="1" s="1"/>
  <c r="AJ2" i="5"/>
  <c r="AJ13" i="5"/>
  <c r="AJ16" i="5"/>
  <c r="G33" i="1" s="1"/>
  <c r="AJ15" i="5"/>
  <c r="AJ4" i="5"/>
  <c r="AJ18" i="5"/>
  <c r="G34" i="1" s="1"/>
  <c r="AJ7" i="5"/>
  <c r="G24" i="1" s="1"/>
  <c r="AJ8" i="5"/>
  <c r="I6" i="5"/>
  <c r="K6" i="5" s="1"/>
  <c r="L6" i="5"/>
  <c r="M6" i="5" s="1"/>
  <c r="S8" i="5"/>
  <c r="U8" i="5" s="1"/>
  <c r="V8" i="5" s="1"/>
  <c r="J13" i="5"/>
  <c r="M13" i="5" s="1"/>
  <c r="S4" i="5"/>
  <c r="U4" i="5" s="1"/>
  <c r="V4" i="5" s="1"/>
  <c r="I15" i="5"/>
  <c r="S13" i="5"/>
  <c r="U13" i="5" s="1"/>
  <c r="V13" i="5" s="1"/>
  <c r="J4" i="5"/>
  <c r="M4" i="5" s="1"/>
  <c r="O15" i="5"/>
  <c r="Q15" i="5" s="1"/>
  <c r="R15" i="5" s="1"/>
  <c r="S17" i="5"/>
  <c r="U17" i="5" s="1"/>
  <c r="V17" i="5" s="1"/>
  <c r="O11" i="5"/>
  <c r="Q11" i="5" s="1"/>
  <c r="I11" i="5"/>
  <c r="I4" i="5"/>
  <c r="I13" i="5"/>
  <c r="J8" i="5"/>
  <c r="J15" i="5"/>
  <c r="O2" i="5"/>
  <c r="Q2" i="5" s="1"/>
  <c r="R2" i="5" s="1"/>
  <c r="S6" i="5"/>
  <c r="S15" i="5"/>
  <c r="J17" i="5"/>
  <c r="M17" i="5" s="1"/>
  <c r="I8" i="5"/>
  <c r="I17" i="5"/>
  <c r="O6" i="5"/>
  <c r="Q6" i="5" s="1"/>
  <c r="R6" i="5" s="1"/>
  <c r="S2" i="5"/>
  <c r="S11" i="5"/>
  <c r="W2" i="5"/>
  <c r="Z2" i="5" s="1"/>
  <c r="L14" i="5"/>
  <c r="I14" i="5"/>
  <c r="L16" i="5"/>
  <c r="I16" i="5"/>
  <c r="L5" i="5"/>
  <c r="J14" i="5"/>
  <c r="J5" i="5"/>
  <c r="I5" i="5"/>
  <c r="L7" i="5"/>
  <c r="J16" i="5"/>
  <c r="J7" i="5"/>
  <c r="I7" i="5"/>
  <c r="T3" i="5"/>
  <c r="S3" i="5"/>
  <c r="V3" i="5" s="1"/>
  <c r="J2" i="5"/>
  <c r="K2" i="5" s="1"/>
  <c r="J11" i="5"/>
  <c r="M11" i="5" s="1"/>
  <c r="L2" i="5"/>
  <c r="O4" i="5"/>
  <c r="O13" i="5"/>
  <c r="T18" i="5"/>
  <c r="S18" i="5"/>
  <c r="T12" i="5"/>
  <c r="S12" i="5"/>
  <c r="V12" i="5" s="1"/>
  <c r="T9" i="5"/>
  <c r="S9" i="5"/>
  <c r="X17" i="5"/>
  <c r="W17" i="5"/>
  <c r="X11" i="5"/>
  <c r="W11" i="5"/>
  <c r="Z11" i="5" s="1"/>
  <c r="X8" i="5"/>
  <c r="W8" i="5"/>
  <c r="L18" i="5"/>
  <c r="I18" i="5"/>
  <c r="L12" i="5"/>
  <c r="I12" i="5"/>
  <c r="L9" i="5"/>
  <c r="J18" i="5"/>
  <c r="J9" i="5"/>
  <c r="I9" i="5"/>
  <c r="L3" i="5"/>
  <c r="J12" i="5"/>
  <c r="J3" i="5"/>
  <c r="I3" i="5"/>
  <c r="T14" i="5"/>
  <c r="S14" i="5"/>
  <c r="V14" i="5" s="1"/>
  <c r="T16" i="5"/>
  <c r="S16" i="5"/>
  <c r="T5" i="5"/>
  <c r="S5" i="5"/>
  <c r="V5" i="5" s="1"/>
  <c r="T7" i="5"/>
  <c r="S7" i="5"/>
  <c r="X13" i="5"/>
  <c r="W13" i="5"/>
  <c r="Z13" i="5" s="1"/>
  <c r="X15" i="5"/>
  <c r="W15" i="5"/>
  <c r="X4" i="5"/>
  <c r="W4" i="5"/>
  <c r="AB4" i="5" s="1"/>
  <c r="X6" i="5"/>
  <c r="W6" i="5"/>
  <c r="O8" i="5"/>
  <c r="Q8" i="5" s="1"/>
  <c r="O17" i="5"/>
  <c r="O9" i="5"/>
  <c r="O3" i="5"/>
  <c r="R3" i="5" s="1"/>
  <c r="O18" i="5"/>
  <c r="O12" i="5"/>
  <c r="R12" i="5" s="1"/>
  <c r="W9" i="5"/>
  <c r="Y9" i="5" s="1"/>
  <c r="Z9" i="5" s="1"/>
  <c r="W3" i="5"/>
  <c r="Z3" i="5" s="1"/>
  <c r="W14" i="5"/>
  <c r="Z14" i="5" s="1"/>
  <c r="W16" i="5"/>
  <c r="Y16" i="5" s="1"/>
  <c r="O5" i="5"/>
  <c r="R5" i="5" s="1"/>
  <c r="O7" i="5"/>
  <c r="Q7" i="5" s="1"/>
  <c r="O14" i="5"/>
  <c r="R14" i="5" s="1"/>
  <c r="O16" i="5"/>
  <c r="W5" i="5"/>
  <c r="AB5" i="5" s="1"/>
  <c r="W7" i="5"/>
  <c r="Y7" i="5" s="1"/>
  <c r="Z7" i="5" s="1"/>
  <c r="W18" i="5"/>
  <c r="Y18" i="5" s="1"/>
  <c r="W12" i="5"/>
  <c r="AB12" i="5" s="1"/>
  <c r="K18" i="5" l="1"/>
  <c r="AE14" i="5"/>
  <c r="AB2" i="5"/>
  <c r="Z4" i="5"/>
  <c r="K15" i="5"/>
  <c r="AB11" i="5"/>
  <c r="AB9" i="5"/>
  <c r="AB7" i="5"/>
  <c r="K13" i="5"/>
  <c r="N13" i="5" s="1"/>
  <c r="Z12" i="5"/>
  <c r="AB13" i="5"/>
  <c r="N6" i="5"/>
  <c r="K7" i="5"/>
  <c r="AE5" i="5"/>
  <c r="AB3" i="5"/>
  <c r="Y15" i="5"/>
  <c r="AB15" i="5" s="1"/>
  <c r="U9" i="5"/>
  <c r="V9" i="5" s="1"/>
  <c r="U18" i="5"/>
  <c r="V18" i="5" s="1"/>
  <c r="K16" i="5"/>
  <c r="K4" i="5"/>
  <c r="N4" i="5" s="1"/>
  <c r="U11" i="5"/>
  <c r="V11" i="5" s="1"/>
  <c r="AB14" i="5"/>
  <c r="AG3" i="5"/>
  <c r="U6" i="5"/>
  <c r="V6" i="5" s="1"/>
  <c r="Y8" i="5"/>
  <c r="Z8" i="5" s="1"/>
  <c r="Y17" i="5"/>
  <c r="AG12" i="5"/>
  <c r="K11" i="5"/>
  <c r="N11" i="5" s="1"/>
  <c r="M15" i="5"/>
  <c r="U15" i="5"/>
  <c r="V15" i="5" s="1"/>
  <c r="AF12" i="5"/>
  <c r="K8" i="5"/>
  <c r="M14" i="5"/>
  <c r="N14" i="5" s="1"/>
  <c r="AB18" i="5"/>
  <c r="M8" i="5"/>
  <c r="AF3" i="5"/>
  <c r="M16" i="5"/>
  <c r="K17" i="5"/>
  <c r="N17" i="5" s="1"/>
  <c r="R11" i="5"/>
  <c r="U2" i="5"/>
  <c r="V2" i="5" s="1"/>
  <c r="Z16" i="5"/>
  <c r="AB16" i="5"/>
  <c r="AE12" i="5"/>
  <c r="M2" i="5"/>
  <c r="N2" i="5" s="1"/>
  <c r="M7" i="5"/>
  <c r="M5" i="5"/>
  <c r="N5" i="5" s="1"/>
  <c r="AC5" i="5" s="1"/>
  <c r="F23" i="1" s="1"/>
  <c r="AF5" i="5"/>
  <c r="Q13" i="5"/>
  <c r="R13" i="5" s="1"/>
  <c r="Z18" i="5"/>
  <c r="Z5" i="5"/>
  <c r="AG5" i="5"/>
  <c r="AG14" i="5"/>
  <c r="M3" i="5"/>
  <c r="N3" i="5" s="1"/>
  <c r="M9" i="5"/>
  <c r="M18" i="5"/>
  <c r="Q9" i="5"/>
  <c r="R9" i="5" s="1"/>
  <c r="Q16" i="5"/>
  <c r="R16" i="5" s="1"/>
  <c r="R7" i="5"/>
  <c r="R8" i="5"/>
  <c r="Y6" i="5"/>
  <c r="U7" i="5"/>
  <c r="V7" i="5" s="1"/>
  <c r="U16" i="5"/>
  <c r="V16" i="5" s="1"/>
  <c r="AE3" i="5"/>
  <c r="K9" i="5"/>
  <c r="M12" i="5"/>
  <c r="N12" i="5" s="1"/>
  <c r="AC12" i="5" s="1"/>
  <c r="F31" i="1" s="1"/>
  <c r="AF14" i="5"/>
  <c r="Q18" i="5"/>
  <c r="R18" i="5" s="1"/>
  <c r="Q4" i="5"/>
  <c r="R4" i="5" s="1"/>
  <c r="Q17" i="5"/>
  <c r="R17" i="5" s="1"/>
  <c r="AC4" i="5" l="1"/>
  <c r="AL4" i="5" s="1"/>
  <c r="H23" i="1" s="1"/>
  <c r="N15" i="5"/>
  <c r="AC15" i="5" s="1"/>
  <c r="AL15" i="5" s="1"/>
  <c r="N18" i="5"/>
  <c r="AC18" i="5" s="1"/>
  <c r="F34" i="1" s="1"/>
  <c r="N7" i="5"/>
  <c r="AC7" i="5" s="1"/>
  <c r="F24" i="1" s="1"/>
  <c r="AC14" i="5"/>
  <c r="F32" i="1" s="1"/>
  <c r="N8" i="5"/>
  <c r="Z15" i="5"/>
  <c r="AJ14" i="5"/>
  <c r="G32" i="1" s="1"/>
  <c r="N16" i="5"/>
  <c r="AC16" i="5" s="1"/>
  <c r="F33" i="1" s="1"/>
  <c r="AJ5" i="5"/>
  <c r="G23" i="1" s="1"/>
  <c r="AC3" i="5"/>
  <c r="F22" i="1" s="1"/>
  <c r="AB8" i="5"/>
  <c r="AJ3" i="5"/>
  <c r="G22" i="1" s="1"/>
  <c r="AC11" i="5"/>
  <c r="AL11" i="5" s="1"/>
  <c r="AC2" i="5"/>
  <c r="AL2" i="5" s="1"/>
  <c r="AJ12" i="5"/>
  <c r="G31" i="1" s="1"/>
  <c r="AB17" i="5"/>
  <c r="AC17" i="5" s="1"/>
  <c r="AL17" i="5" s="1"/>
  <c r="Z17" i="5"/>
  <c r="AC13" i="5"/>
  <c r="AL13" i="5" s="1"/>
  <c r="Z6" i="5"/>
  <c r="AB6" i="5"/>
  <c r="AC6" i="5" s="1"/>
  <c r="AL6" i="5" s="1"/>
  <c r="N9" i="5"/>
  <c r="AC9" i="5" s="1"/>
  <c r="F25" i="1" s="1"/>
  <c r="C23" i="1" l="1"/>
  <c r="H32" i="1"/>
  <c r="C32" i="1"/>
  <c r="H31" i="1"/>
  <c r="C31" i="1"/>
  <c r="H22" i="1"/>
  <c r="C22" i="1"/>
  <c r="C24" i="1"/>
  <c r="H24" i="1"/>
  <c r="C34" i="1"/>
  <c r="H34" i="1"/>
  <c r="H33" i="1"/>
  <c r="C33" i="1"/>
  <c r="AC8" i="5"/>
  <c r="AL8" i="5" s="1"/>
  <c r="AL14" i="5"/>
  <c r="AL9" i="5"/>
  <c r="AL18" i="5"/>
  <c r="AL5" i="5"/>
  <c r="AL7" i="5"/>
  <c r="AL16" i="5"/>
  <c r="AL12" i="5"/>
  <c r="AL3" i="5"/>
  <c r="C90" i="1"/>
  <c r="E89" i="1" l="1"/>
  <c r="E88" i="1"/>
  <c r="G89" i="1"/>
  <c r="F97" i="1"/>
  <c r="G88" i="1"/>
  <c r="D88" i="1"/>
  <c r="C98" i="1"/>
  <c r="F98" i="1"/>
  <c r="D89" i="1"/>
  <c r="C97" i="1"/>
  <c r="H25" i="1"/>
  <c r="C25" i="1"/>
  <c r="F88" i="1" l="1"/>
  <c r="H88" i="1"/>
  <c r="H89" i="1"/>
  <c r="F89" i="1"/>
  <c r="F90" i="1" l="1"/>
  <c r="C99" i="1" s="1"/>
  <c r="H90" i="1"/>
  <c r="F99" i="1" s="1"/>
  <c r="C69" i="1"/>
  <c r="C78" i="1" l="1"/>
  <c r="E66" i="1"/>
  <c r="E67" i="1"/>
  <c r="G68" i="1"/>
  <c r="E68" i="1"/>
  <c r="D66" i="1"/>
  <c r="D68" i="1"/>
  <c r="G66" i="1"/>
  <c r="D67" i="1"/>
  <c r="G67" i="1"/>
  <c r="C75" i="1"/>
  <c r="E75" i="1" s="1"/>
  <c r="J73" i="1" l="1"/>
  <c r="J72" i="1"/>
  <c r="J71" i="1"/>
  <c r="F67" i="1"/>
  <c r="F68" i="1"/>
  <c r="F78" i="1"/>
  <c r="H68" i="1"/>
  <c r="H67" i="1"/>
  <c r="H66" i="1" l="1"/>
  <c r="D69" i="1"/>
  <c r="F66" i="1"/>
  <c r="F69" i="1" s="1"/>
  <c r="J67" i="1" l="1"/>
  <c r="C81" i="1" s="1"/>
  <c r="H69" i="1"/>
  <c r="J66" i="1" s="1"/>
  <c r="C79" i="1" s="1"/>
  <c r="C80" i="1" l="1"/>
  <c r="J65" i="1"/>
  <c r="J68" i="1" l="1"/>
  <c r="C82" i="1" l="1"/>
  <c r="F81" i="1" l="1"/>
  <c r="F79" i="1"/>
  <c r="F80" i="1" l="1"/>
  <c r="J74" i="1"/>
  <c r="F82" i="1" l="1"/>
</calcChain>
</file>

<file path=xl/comments1.xml><?xml version="1.0" encoding="utf-8"?>
<comments xmlns="http://schemas.openxmlformats.org/spreadsheetml/2006/main">
  <authors>
    <author>rebecca.ta</author>
  </authors>
  <commentList>
    <comment ref="DD3" authorId="0" shapeId="0">
      <text>
        <r>
          <rPr>
            <b/>
            <sz val="9"/>
            <color indexed="81"/>
            <rFont val="Tahoma"/>
            <charset val="1"/>
          </rPr>
          <t>rebecca.ta:</t>
        </r>
        <r>
          <rPr>
            <sz val="9"/>
            <color indexed="81"/>
            <rFont val="Tahoma"/>
            <charset val="1"/>
          </rPr>
          <t xml:space="preserve">
Changed from 1109 to 999</t>
        </r>
      </text>
    </comment>
    <comment ref="DK3" authorId="0" shapeId="0">
      <text>
        <r>
          <rPr>
            <b/>
            <sz val="9"/>
            <color indexed="81"/>
            <rFont val="Tahoma"/>
            <charset val="1"/>
          </rPr>
          <t>rebecca.ta:</t>
        </r>
        <r>
          <rPr>
            <sz val="9"/>
            <color indexed="81"/>
            <rFont val="Tahoma"/>
            <charset val="1"/>
          </rPr>
          <t xml:space="preserve">
Changed from 799 to 699</t>
        </r>
      </text>
    </comment>
  </commentList>
</comments>
</file>

<file path=xl/sharedStrings.xml><?xml version="1.0" encoding="utf-8"?>
<sst xmlns="http://schemas.openxmlformats.org/spreadsheetml/2006/main" count="380" uniqueCount="172">
  <si>
    <t>Norm Category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</si>
  <si>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</si>
  <si>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</si>
  <si>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</si>
  <si>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</si>
  <si>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</si>
  <si>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</si>
  <si>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</si>
  <si>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</si>
  <si>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</si>
  <si>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</si>
  <si>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</si>
  <si>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</si>
  <si>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PHBAO</t>
  </si>
  <si>
    <t>Magnet 2</t>
  </si>
  <si>
    <t>Desegregated/Receiver</t>
  </si>
  <si>
    <t>Magnet 1</t>
  </si>
  <si>
    <t>K-3 Dist</t>
  </si>
  <si>
    <t>K-3 TIIG</t>
  </si>
  <si>
    <t>K-3 Net TIIG</t>
  </si>
  <si>
    <t>K-3 State</t>
  </si>
  <si>
    <t>K-3 Net CSR</t>
  </si>
  <si>
    <t>24 to 1   K-3 Tot</t>
  </si>
  <si>
    <t>4-5 Dist</t>
  </si>
  <si>
    <t>4-5 TIIG</t>
  </si>
  <si>
    <t>4-5 Net TIIG</t>
  </si>
  <si>
    <t>4-5 Tot</t>
  </si>
  <si>
    <t>6-8 Dist</t>
  </si>
  <si>
    <t>6-8 TIIG</t>
  </si>
  <si>
    <t>6-8 Net TIIG</t>
  </si>
  <si>
    <t>6-8 Tot</t>
  </si>
  <si>
    <t>9-12 Dist</t>
  </si>
  <si>
    <t>9-12 Net Mag TIIG</t>
  </si>
  <si>
    <t>9-10 TIIG CSR</t>
  </si>
  <si>
    <t>9-12 Total</t>
  </si>
  <si>
    <t>Total Teachers</t>
  </si>
  <si>
    <t>to</t>
  </si>
  <si>
    <t>Prin</t>
  </si>
  <si>
    <t>APSCS</t>
  </si>
  <si>
    <t>AP</t>
  </si>
  <si>
    <t>Secondary Admin Table</t>
  </si>
  <si>
    <t>Elementary Admin Table</t>
  </si>
  <si>
    <t>Total</t>
  </si>
  <si>
    <t>Elementary Clerical</t>
  </si>
  <si>
    <t>SAA</t>
  </si>
  <si>
    <t>MCD</t>
  </si>
  <si>
    <t>6th grade elementary</t>
  </si>
  <si>
    <t>Indicate whether the school has elementary 6th grade enrollment ("t" if yes, "f" if no)</t>
  </si>
  <si>
    <t>K and TK</t>
  </si>
  <si>
    <t>Middle School</t>
  </si>
  <si>
    <t>Senior High School</t>
  </si>
  <si>
    <t>Additional Clerical Support</t>
  </si>
  <si>
    <t>Principal</t>
  </si>
  <si>
    <t>Clerical Staffing Projections</t>
  </si>
  <si>
    <t>School Admin Assistant</t>
  </si>
  <si>
    <t>Counselors Staffing Projections</t>
  </si>
  <si>
    <t>TEACHER PROJECTIONS</t>
  </si>
  <si>
    <t>CLERICAL, ADMINISTRATOR, AND COUNSELOR PROJECTIONS</t>
  </si>
  <si>
    <t>SDC K-5</t>
  </si>
  <si>
    <t>SDC 6-8</t>
  </si>
  <si>
    <t>SDC 9-12</t>
  </si>
  <si>
    <t>SPAN or SPAN Magnet</t>
  </si>
  <si>
    <t>School Type</t>
  </si>
  <si>
    <t>Elementary School</t>
  </si>
  <si>
    <t>Span School</t>
  </si>
  <si>
    <t>Primary Center</t>
  </si>
  <si>
    <t>Span Magnet School</t>
  </si>
  <si>
    <t>Elementary School, Magnet</t>
  </si>
  <si>
    <t>Middle School, Magnet</t>
  </si>
  <si>
    <t>Senior High School, Magnet</t>
  </si>
  <si>
    <t>Add'l</t>
  </si>
  <si>
    <t>Elem</t>
  </si>
  <si>
    <t>Sec</t>
  </si>
  <si>
    <t>% to Total</t>
  </si>
  <si>
    <t>Total Clerical Enrollment - Span</t>
  </si>
  <si>
    <t>Total Clerical Enrollment - Non-span</t>
  </si>
  <si>
    <t>.5 Full Time Equivalent (FTE) for (a) elementary schools with enrollment below 500; (b) middle schools with enrollment below 1000; and (c) senior high schools with enrollment below 1700</t>
  </si>
  <si>
    <t>1 FTE for (a) elementary schools with enrollment of 500 and above; (b) middle schools with enrollment of 1000 and above; and (c) senior high schools with enrollment of 1700 and above</t>
  </si>
  <si>
    <t>Middle</t>
  </si>
  <si>
    <t>Senior</t>
  </si>
  <si>
    <t>Total FTEs</t>
  </si>
  <si>
    <t>Add'l Support</t>
  </si>
  <si>
    <t>Enrollment</t>
  </si>
  <si>
    <t>Administrator Staffing Projections</t>
  </si>
  <si>
    <t>Total Admin Enrollment - Span</t>
  </si>
  <si>
    <t>Total Admin Enrollment - Non-span</t>
  </si>
  <si>
    <t>Check</t>
  </si>
  <si>
    <t>PRE-K SDC</t>
  </si>
  <si>
    <t>STATE PRESCHOOL</t>
  </si>
  <si>
    <t>FTEs Prorated</t>
  </si>
  <si>
    <t>MCD Prorated</t>
  </si>
  <si>
    <t>MS DESEG COUNSELOR</t>
  </si>
  <si>
    <t>MS PHBAO COUNSELOR</t>
  </si>
  <si>
    <t>SH PHBAO COUNSELOR</t>
  </si>
  <si>
    <t>SH DESEG COUNSELOR</t>
  </si>
  <si>
    <t>Total Counselor Enrollment - Non-span</t>
  </si>
  <si>
    <t>Total Counselor Enrollment - Span</t>
  </si>
  <si>
    <t>Total FTEs - PHBAO</t>
  </si>
  <si>
    <t>FTEs Prorated -PHBAO</t>
  </si>
  <si>
    <t>Sec, G6-G8</t>
  </si>
  <si>
    <t>Sec, G9-G12</t>
  </si>
  <si>
    <t>Total FTEs - Deseg</t>
  </si>
  <si>
    <t>FTEs Prorated -Deseg</t>
  </si>
  <si>
    <t>Middle School Clerical</t>
  </si>
  <si>
    <t>Senior High Clerical</t>
  </si>
  <si>
    <t>f</t>
  </si>
  <si>
    <t>TE (ETK)</t>
  </si>
  <si>
    <t>6-8 PHBAO</t>
  </si>
  <si>
    <t>6-8 Deseg/Receiver</t>
  </si>
  <si>
    <t>Mag II  6-8</t>
  </si>
  <si>
    <t>Mag I 6-8 Deseg/Receiver</t>
  </si>
  <si>
    <t>9-12 District Norm</t>
  </si>
  <si>
    <t>9-10 CSR PHBAO</t>
  </si>
  <si>
    <t>9-10 CSR Deseg/Receiver</t>
  </si>
  <si>
    <t>Mag II 9-12 PHBAO</t>
  </si>
  <si>
    <t>Mag I 9-12 Deseg/Receiver</t>
  </si>
  <si>
    <t>Enter general ed enrollment by school and grade level</t>
  </si>
  <si>
    <t>t</t>
  </si>
  <si>
    <t>Affiliated</t>
  </si>
  <si>
    <t>High Needs School</t>
  </si>
  <si>
    <t>No</t>
  </si>
  <si>
    <t>Yes</t>
  </si>
  <si>
    <t>K-3</t>
  </si>
  <si>
    <t>4-5 (6)</t>
  </si>
  <si>
    <t>6-8</t>
  </si>
  <si>
    <t>9-10</t>
  </si>
  <si>
    <t>9-12</t>
  </si>
  <si>
    <t>9-12 Mag TIIG</t>
  </si>
  <si>
    <t>9-12 Subtotal</t>
  </si>
  <si>
    <t>K-3 TIIG - Affiliated Charters</t>
  </si>
  <si>
    <t>4-6 TIIG - Affiliated Charters</t>
  </si>
  <si>
    <t>6-8 TIIG - Affiliated Charters</t>
  </si>
  <si>
    <t>9-12 TIIG - Affiliated Charters</t>
  </si>
  <si>
    <t>9-10 TIIG - Affiliated Charters</t>
  </si>
  <si>
    <t>.</t>
  </si>
  <si>
    <t>Total District Funded</t>
  </si>
  <si>
    <t>Total Charter Block Funded</t>
  </si>
  <si>
    <t>Magnet I</t>
  </si>
  <si>
    <t>Magnet II</t>
  </si>
  <si>
    <t>District Funded Teachers</t>
  </si>
  <si>
    <t>Regular Schools</t>
  </si>
  <si>
    <t>Charter Block Grant Funded Teachers</t>
  </si>
  <si>
    <t>Affiliated Charter Schools</t>
  </si>
  <si>
    <t>6th Grade Elem</t>
  </si>
  <si>
    <t>Notes:</t>
  </si>
  <si>
    <t>Span/Span Magnet</t>
  </si>
  <si>
    <t>Grade</t>
  </si>
  <si>
    <t>Index</t>
  </si>
  <si>
    <t>Dist K-3</t>
  </si>
  <si>
    <t>K-3 PHBAO</t>
  </si>
  <si>
    <t>Mag II K-3 PHBAO</t>
  </si>
  <si>
    <t>Mag I K-3 Deseg/Receiver</t>
  </si>
  <si>
    <t>Dist 4-5 (6)</t>
  </si>
  <si>
    <t>4-5 (6) PHBAO</t>
  </si>
  <si>
    <t>4-5(6) Deseg/Receiver</t>
  </si>
  <si>
    <t>Mag II 4-5 (6) PHBAO</t>
  </si>
  <si>
    <t>Mag I 4-5(6) Deseg/Receiver</t>
  </si>
  <si>
    <t>6-8 District Norm</t>
  </si>
  <si>
    <t xml:space="preserve">6-8 District Norm </t>
  </si>
  <si>
    <t>Instructions: enter value for fields highlighted in blue to simulate norm FTEs</t>
  </si>
  <si>
    <t>Indicate the school type of the home school.  If the school type is not span or span magnet but the total enrollment of the home school and magnet center(s)/dual language center(s)/OLC spans across K-8 or K-12, then use span as the school type.</t>
  </si>
  <si>
    <t>PHBAO and Magnet II</t>
  </si>
  <si>
    <t>Desegregated/Receiver and Magnet I</t>
  </si>
  <si>
    <t>• District Funded Teachers - funded by Central</t>
  </si>
  <si>
    <t>• Charter Block Grant Funded Teachers - funded by School</t>
  </si>
  <si>
    <r>
      <t xml:space="preserve">All Schools
</t>
    </r>
    <r>
      <rPr>
        <sz val="11"/>
        <rFont val="Calibri"/>
        <family val="2"/>
        <scheme val="minor"/>
      </rPr>
      <t>(with class size reduction of one (1) from the 18-19 base year for grades 4-12)</t>
    </r>
  </si>
  <si>
    <r>
      <t xml:space="preserve">Targeted High Needs Schools
</t>
    </r>
    <r>
      <rPr>
        <sz val="11"/>
        <rFont val="Calibri"/>
        <family val="2"/>
        <scheme val="minor"/>
      </rPr>
      <t>(with class size reduction of three (3) from the 18-19 base year for grades 4-12)</t>
    </r>
  </si>
  <si>
    <t>Modified Consent Decree</t>
  </si>
  <si>
    <t>Enter total enrollment for the home school plus any magnet center, dual language center, and OLC by grade level.  Include any SDC, Pre-K SDC, SPS, and ETK counts.</t>
  </si>
  <si>
    <t>• Schools that converted to Affiliated Charter status in 2013-14 or thereafter should abide by projections under "All Schools".</t>
  </si>
  <si>
    <t>Norm CNS changed back to 18-19 tables</t>
  </si>
  <si>
    <t>SUBJECT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</si>
</sst>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_(* #,##0.000_);_(* \(#,##0.000\);_(* &quot;-&quot;_);_(@_)"/>
    <numFmt numFmtId="167" formatCode="_(* #,##0.0000000_);_(* \(#,##0.0000000\);_(* &quot;-&quot;_);_(@_)"/>
    <numFmt numFmtId="168" formatCode="_(* #,##0.0_);_(* \(#,##0.0\);_(* &quot;-&quot;?_);_(@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Segoe UI"/>
      <family val="2"/>
    </font>
    <font>
      <sz val="9"/>
      <color rgb="FFFF0000"/>
      <name val="Segoe UI"/>
      <family val="2"/>
    </font>
    <font>
      <sz val="9"/>
      <color theme="1"/>
      <name val="Segoe UI"/>
      <family val="2"/>
    </font>
    <font>
      <i/>
      <sz val="11"/>
      <name val="Calibri"/>
      <family val="2"/>
      <scheme val="minor"/>
    </font>
    <font>
      <sz val="11"/>
      <name val="Segoe U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8" fillId="0" borderId="0"/>
    <xf numFmtId="0" fontId="9" fillId="0" borderId="0"/>
    <xf numFmtId="0" fontId="10" fillId="2" borderId="0" applyNumberFormat="0" applyBorder="0" applyAlignment="0" applyProtection="0"/>
  </cellStyleXfs>
  <cellXfs count="167">
    <xf numFmtId="0" fontId="0" fillId="0" borderId="0" xfId="0"/>
    <xf numFmtId="41" fontId="3" fillId="0" borderId="0" xfId="0" applyNumberFormat="1" applyFont="1"/>
    <xf numFmtId="0" fontId="11" fillId="0" borderId="0" xfId="0" applyFont="1" applyAlignment="1">
      <alignment wrapText="1"/>
    </xf>
    <xf numFmtId="0" fontId="0" fillId="0" borderId="0" xfId="0" applyAlignment="1" applyProtection="1">
      <alignment horizontal="left" wrapText="1"/>
      <protection locked="0"/>
    </xf>
    <xf numFmtId="168" fontId="4" fillId="0" borderId="0" xfId="0" applyNumberFormat="1" applyFont="1"/>
    <xf numFmtId="41" fontId="4" fillId="0" borderId="0" xfId="0" applyNumberFormat="1" applyFont="1"/>
    <xf numFmtId="41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 wrapText="1"/>
    </xf>
    <xf numFmtId="167" fontId="3" fillId="0" borderId="0" xfId="0" applyNumberFormat="1" applyFont="1" applyAlignment="1">
      <alignment horizontal="center" wrapText="1"/>
    </xf>
    <xf numFmtId="41" fontId="3" fillId="0" borderId="2" xfId="1" applyNumberFormat="1" applyFont="1" applyBorder="1" applyAlignment="1">
      <alignment horizontal="center" vertical="top" wrapText="1"/>
    </xf>
    <xf numFmtId="41" fontId="3" fillId="0" borderId="2" xfId="0" applyNumberFormat="1" applyFont="1" applyBorder="1" applyAlignment="1">
      <alignment horizontal="center" vertical="top" wrapText="1"/>
    </xf>
    <xf numFmtId="41" fontId="3" fillId="0" borderId="2" xfId="0" applyNumberFormat="1" applyFont="1" applyBorder="1" applyAlignment="1">
      <alignment horizontal="right" vertical="top" wrapText="1"/>
    </xf>
    <xf numFmtId="41" fontId="3" fillId="0" borderId="0" xfId="0" applyNumberFormat="1" applyFont="1" applyAlignment="1">
      <alignment horizontal="center" vertical="top" wrapText="1"/>
    </xf>
    <xf numFmtId="41" fontId="3" fillId="0" borderId="0" xfId="1" applyNumberFormat="1" applyFont="1" applyAlignment="1">
      <alignment horizontal="center" vertical="top" wrapText="1"/>
    </xf>
    <xf numFmtId="41" fontId="3" fillId="0" borderId="2" xfId="0" applyNumberFormat="1" applyFont="1" applyBorder="1"/>
    <xf numFmtId="41" fontId="3" fillId="0" borderId="5" xfId="0" applyNumberFormat="1" applyFont="1" applyBorder="1" applyAlignment="1">
      <alignment horizontal="center" vertical="top" wrapText="1"/>
    </xf>
    <xf numFmtId="41" fontId="4" fillId="0" borderId="2" xfId="0" applyNumberFormat="1" applyFont="1" applyBorder="1"/>
    <xf numFmtId="37" fontId="4" fillId="0" borderId="2" xfId="1" applyNumberFormat="1" applyFont="1" applyBorder="1" applyAlignment="1">
      <alignment wrapText="1"/>
    </xf>
    <xf numFmtId="41" fontId="0" fillId="0" borderId="2" xfId="0" applyNumberFormat="1" applyBorder="1"/>
    <xf numFmtId="37" fontId="0" fillId="0" borderId="2" xfId="0" applyNumberFormat="1" applyBorder="1"/>
    <xf numFmtId="41" fontId="0" fillId="0" borderId="2" xfId="1" applyNumberFormat="1" applyFont="1" applyBorder="1" applyAlignment="1">
      <alignment horizontal="right" vertical="top" wrapText="1"/>
    </xf>
    <xf numFmtId="37" fontId="0" fillId="0" borderId="2" xfId="1" applyNumberFormat="1" applyFont="1" applyBorder="1" applyAlignment="1">
      <alignment horizontal="right" vertical="top" wrapText="1"/>
    </xf>
    <xf numFmtId="41" fontId="0" fillId="0" borderId="2" xfId="0" applyNumberFormat="1" applyBorder="1" applyAlignment="1">
      <alignment horizontal="right" vertical="top" wrapText="1"/>
    </xf>
    <xf numFmtId="41" fontId="3" fillId="0" borderId="0" xfId="0" applyNumberFormat="1" applyFont="1" applyAlignment="1">
      <alignment horizontal="right" vertical="top" wrapText="1"/>
    </xf>
    <xf numFmtId="41" fontId="0" fillId="0" borderId="2" xfId="1" applyNumberFormat="1" applyFont="1" applyBorder="1" applyAlignment="1">
      <alignment horizontal="center" vertical="top" wrapText="1"/>
    </xf>
    <xf numFmtId="37" fontId="0" fillId="0" borderId="2" xfId="1" applyNumberFormat="1" applyFont="1" applyBorder="1" applyAlignment="1">
      <alignment horizontal="center" vertical="top" wrapText="1"/>
    </xf>
    <xf numFmtId="41" fontId="0" fillId="0" borderId="2" xfId="0" applyNumberFormat="1" applyBorder="1" applyAlignment="1">
      <alignment horizontal="center" vertical="top" wrapText="1"/>
    </xf>
    <xf numFmtId="41" fontId="3" fillId="0" borderId="0" xfId="0" applyNumberFormat="1" applyFont="1" applyAlignment="1">
      <alignment horizontal="center" wrapText="1"/>
    </xf>
    <xf numFmtId="41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41" fontId="5" fillId="0" borderId="2" xfId="0" applyNumberFormat="1" applyFont="1" applyBorder="1" applyAlignment="1">
      <alignment horizontal="center" vertical="top" wrapText="1"/>
    </xf>
    <xf numFmtId="0" fontId="0" fillId="0" borderId="2" xfId="0" applyBorder="1"/>
    <xf numFmtId="3" fontId="0" fillId="0" borderId="2" xfId="0" applyNumberFormat="1" applyBorder="1"/>
    <xf numFmtId="168" fontId="4" fillId="0" borderId="2" xfId="0" applyNumberFormat="1" applyFont="1" applyBorder="1"/>
    <xf numFmtId="0" fontId="14" fillId="0" borderId="0" xfId="0" applyFont="1" applyAlignment="1">
      <alignment wrapText="1"/>
    </xf>
    <xf numFmtId="0" fontId="14" fillId="0" borderId="0" xfId="0" quotePrefix="1" applyFont="1" applyAlignment="1">
      <alignment wrapText="1"/>
    </xf>
    <xf numFmtId="0" fontId="1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6" fillId="0" borderId="0" xfId="0" applyFont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/>
    </xf>
    <xf numFmtId="0" fontId="0" fillId="0" borderId="11" xfId="0" applyBorder="1"/>
    <xf numFmtId="164" fontId="3" fillId="0" borderId="0" xfId="0" applyNumberFormat="1" applyFont="1"/>
    <xf numFmtId="164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 wrapText="1"/>
    </xf>
    <xf numFmtId="43" fontId="1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horizontal="center" wrapText="1"/>
    </xf>
    <xf numFmtId="41" fontId="0" fillId="0" borderId="16" xfId="0" applyNumberFormat="1" applyBorder="1"/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 applyProtection="1">
      <alignment horizontal="right"/>
      <protection locked="0" hidden="1"/>
    </xf>
    <xf numFmtId="0" fontId="5" fillId="0" borderId="0" xfId="0" applyFont="1" applyProtection="1">
      <protection locked="0" hidden="1"/>
    </xf>
    <xf numFmtId="0" fontId="5" fillId="0" borderId="21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4" xfId="0" applyFont="1" applyBorder="1" applyAlignment="1" applyProtection="1">
      <alignment horizontal="right"/>
      <protection hidden="1"/>
    </xf>
    <xf numFmtId="0" fontId="5" fillId="0" borderId="21" xfId="0" applyFont="1" applyBorder="1" applyAlignment="1" applyProtection="1">
      <alignment horizontal="left"/>
      <protection hidden="1"/>
    </xf>
    <xf numFmtId="0" fontId="5" fillId="0" borderId="22" xfId="0" applyFont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alignment horizontal="left"/>
      <protection locked="0" hidden="1"/>
    </xf>
    <xf numFmtId="0" fontId="5" fillId="0" borderId="0" xfId="0" applyFont="1" applyAlignment="1" applyProtection="1">
      <alignment horizontal="left"/>
      <protection locked="0" hidden="1"/>
    </xf>
    <xf numFmtId="0" fontId="5" fillId="0" borderId="4" xfId="0" applyFont="1" applyBorder="1" applyAlignment="1" applyProtection="1">
      <alignment horizontal="left"/>
      <protection locked="0" hidden="1"/>
    </xf>
    <xf numFmtId="0" fontId="5" fillId="0" borderId="21" xfId="0" applyFont="1" applyBorder="1" applyAlignment="1" applyProtection="1">
      <alignment horizontal="left"/>
      <protection locked="0" hidden="1"/>
    </xf>
    <xf numFmtId="0" fontId="5" fillId="0" borderId="0" xfId="0" applyFont="1" applyAlignment="1" applyProtection="1">
      <alignment horizontal="left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 hidden="1"/>
    </xf>
    <xf numFmtId="0" fontId="0" fillId="0" borderId="4" xfId="0" applyBorder="1" applyAlignment="1" applyProtection="1">
      <alignment horizontal="center"/>
      <protection locked="0" hidden="1"/>
    </xf>
    <xf numFmtId="0" fontId="5" fillId="0" borderId="22" xfId="0" applyFont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locked="0" hidden="1"/>
    </xf>
    <xf numFmtId="0" fontId="5" fillId="0" borderId="2" xfId="0" applyFont="1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locked="0" hidden="1"/>
    </xf>
    <xf numFmtId="0" fontId="5" fillId="0" borderId="4" xfId="0" applyFont="1" applyBorder="1" applyAlignment="1" applyProtection="1">
      <alignment horizontal="right"/>
      <protection locked="0" hidden="1"/>
    </xf>
    <xf numFmtId="0" fontId="5" fillId="0" borderId="27" xfId="0" applyFont="1" applyBorder="1" applyAlignment="1" applyProtection="1">
      <alignment horizontal="left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4" xfId="0" applyFont="1" applyBorder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5" fillId="0" borderId="28" xfId="0" applyFont="1" applyBorder="1" applyAlignment="1" applyProtection="1">
      <alignment horizontal="center" wrapText="1"/>
      <protection hidden="1"/>
    </xf>
    <xf numFmtId="0" fontId="0" fillId="0" borderId="21" xfId="0" applyBorder="1" applyProtection="1">
      <protection hidden="1"/>
    </xf>
    <xf numFmtId="0" fontId="5" fillId="0" borderId="13" xfId="0" applyFont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right" wrapText="1"/>
      <protection hidden="1"/>
    </xf>
    <xf numFmtId="0" fontId="0" fillId="0" borderId="12" xfId="0" applyBorder="1" applyProtection="1"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4" xfId="0" applyFont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wrapText="1"/>
      <protection locked="0" hidden="1"/>
    </xf>
    <xf numFmtId="0" fontId="5" fillId="0" borderId="0" xfId="0" applyFont="1" applyAlignment="1" applyProtection="1">
      <alignment horizontal="right" wrapText="1"/>
      <protection locked="0" hidden="1"/>
    </xf>
    <xf numFmtId="0" fontId="5" fillId="0" borderId="12" xfId="0" applyFont="1" applyBorder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right"/>
      <protection hidden="1"/>
    </xf>
    <xf numFmtId="0" fontId="5" fillId="0" borderId="4" xfId="0" applyFont="1" applyBorder="1" applyAlignment="1" applyProtection="1">
      <alignment horizontal="left"/>
      <protection hidden="1"/>
    </xf>
    <xf numFmtId="1" fontId="5" fillId="0" borderId="0" xfId="0" applyNumberFormat="1" applyFont="1" applyAlignment="1" applyProtection="1">
      <alignment horizontal="right"/>
      <protection locked="0" hidden="1"/>
    </xf>
    <xf numFmtId="0" fontId="5" fillId="0" borderId="16" xfId="0" applyFont="1" applyBorder="1" applyAlignment="1" applyProtection="1">
      <alignment horizontal="right"/>
      <protection hidden="1"/>
    </xf>
    <xf numFmtId="0" fontId="5" fillId="0" borderId="17" xfId="0" applyFont="1" applyBorder="1" applyAlignment="1" applyProtection="1">
      <alignment horizontal="right"/>
      <protection hidden="1"/>
    </xf>
    <xf numFmtId="0" fontId="5" fillId="0" borderId="17" xfId="0" applyFont="1" applyBorder="1" applyAlignment="1" applyProtection="1">
      <alignment horizontal="right" wrapText="1"/>
      <protection hidden="1"/>
    </xf>
    <xf numFmtId="0" fontId="5" fillId="0" borderId="18" xfId="0" applyFont="1" applyBorder="1" applyAlignment="1" applyProtection="1">
      <alignment horizontal="right"/>
      <protection hidden="1"/>
    </xf>
    <xf numFmtId="0" fontId="18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hidden="1"/>
    </xf>
    <xf numFmtId="0" fontId="17" fillId="0" borderId="21" xfId="0" applyFont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alignment horizontal="left" wrapText="1"/>
      <protection locked="0"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21" xfId="0" applyFont="1" applyBorder="1" applyProtection="1">
      <protection locked="0" hidden="1"/>
    </xf>
    <xf numFmtId="0" fontId="0" fillId="0" borderId="4" xfId="0" applyBorder="1" applyProtection="1">
      <protection locked="0" hidden="1"/>
    </xf>
    <xf numFmtId="0" fontId="5" fillId="0" borderId="25" xfId="0" applyFont="1" applyBorder="1" applyAlignment="1" applyProtection="1">
      <alignment horizontal="left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left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21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4" xfId="0" applyFont="1" applyBorder="1" applyProtection="1">
      <protection locked="0" hidden="1"/>
    </xf>
    <xf numFmtId="0" fontId="5" fillId="0" borderId="0" xfId="0" applyFont="1" applyAlignment="1" applyProtection="1">
      <alignment horizontal="left" wrapText="1"/>
      <protection hidden="1"/>
    </xf>
    <xf numFmtId="0" fontId="5" fillId="0" borderId="4" xfId="0" applyFont="1" applyBorder="1" applyAlignment="1" applyProtection="1">
      <alignment horizontal="left" wrapText="1"/>
      <protection locked="0" hidden="1"/>
    </xf>
    <xf numFmtId="0" fontId="5" fillId="0" borderId="4" xfId="0" applyFont="1" applyBorder="1" applyAlignment="1" applyProtection="1">
      <alignment wrapText="1"/>
      <protection locked="0" hidden="1"/>
    </xf>
    <xf numFmtId="0" fontId="5" fillId="0" borderId="21" xfId="0" applyFont="1" applyBorder="1" applyAlignment="1" applyProtection="1">
      <alignment horizontal="left" wrapText="1"/>
      <protection hidden="1"/>
    </xf>
    <xf numFmtId="0" fontId="5" fillId="0" borderId="12" xfId="0" applyFont="1" applyBorder="1" applyAlignment="1" applyProtection="1">
      <alignment horizontal="left" wrapText="1"/>
      <protection hidden="1"/>
    </xf>
    <xf numFmtId="0" fontId="5" fillId="0" borderId="27" xfId="0" applyFont="1" applyBorder="1" applyAlignment="1" applyProtection="1">
      <alignment horizontal="left" wrapText="1"/>
      <protection hidden="1"/>
    </xf>
    <xf numFmtId="0" fontId="5" fillId="0" borderId="14" xfId="0" applyFont="1" applyBorder="1" applyAlignment="1" applyProtection="1">
      <alignment horizontal="left" wrapText="1"/>
      <protection hidden="1"/>
    </xf>
    <xf numFmtId="41" fontId="0" fillId="0" borderId="2" xfId="0" applyNumberFormat="1" applyBorder="1" applyAlignment="1">
      <alignment horizontal="right"/>
    </xf>
    <xf numFmtId="37" fontId="0" fillId="0" borderId="2" xfId="0" applyNumberFormat="1" applyBorder="1" applyAlignment="1">
      <alignment horizontal="right"/>
    </xf>
    <xf numFmtId="0" fontId="0" fillId="0" borderId="0" xfId="0" applyAlignment="1">
      <alignment horizontal="right"/>
    </xf>
    <xf numFmtId="41" fontId="3" fillId="0" borderId="0" xfId="0" applyNumberFormat="1" applyFont="1" applyAlignment="1">
      <alignment horizontal="right"/>
    </xf>
    <xf numFmtId="41" fontId="3" fillId="0" borderId="2" xfId="0" applyNumberFormat="1" applyFont="1" applyBorder="1" applyAlignment="1">
      <alignment horizontal="right"/>
    </xf>
    <xf numFmtId="37" fontId="3" fillId="0" borderId="2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29" xfId="0" applyFont="1" applyBorder="1" applyAlignment="1" applyProtection="1">
      <alignment horizontal="center"/>
      <protection locked="0" hidden="1"/>
    </xf>
    <xf numFmtId="0" fontId="5" fillId="0" borderId="5" xfId="0" applyFont="1" applyBorder="1" applyAlignment="1" applyProtection="1">
      <alignment horizontal="center"/>
      <protection locked="0" hidden="1"/>
    </xf>
    <xf numFmtId="0" fontId="5" fillId="0" borderId="30" xfId="0" applyFont="1" applyBorder="1" applyAlignment="1" applyProtection="1">
      <alignment horizontal="center"/>
      <protection locked="0"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7" fillId="0" borderId="21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5" fillId="0" borderId="4" xfId="0" applyFont="1" applyBorder="1" applyAlignment="1" applyProtection="1">
      <alignment horizontal="left" wrapText="1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wrapText="1"/>
      <protection locked="0"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19" fillId="0" borderId="23" xfId="0" applyFont="1" applyBorder="1" applyAlignment="1" applyProtection="1">
      <alignment horizontal="center" wrapText="1"/>
      <protection hidden="1"/>
    </xf>
    <xf numFmtId="0" fontId="19" fillId="0" borderId="6" xfId="0" applyFont="1" applyBorder="1" applyAlignment="1" applyProtection="1">
      <alignment horizontal="center"/>
      <protection hidden="1"/>
    </xf>
    <xf numFmtId="0" fontId="19" fillId="0" borderId="24" xfId="0" applyFont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23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5" fillId="0" borderId="26" xfId="0" applyFont="1" applyBorder="1" applyAlignment="1" applyProtection="1">
      <alignment horizontal="center"/>
      <protection hidden="1"/>
    </xf>
    <xf numFmtId="41" fontId="3" fillId="0" borderId="16" xfId="0" applyNumberFormat="1" applyFont="1" applyBorder="1" applyAlignment="1">
      <alignment horizontal="center" wrapText="1"/>
    </xf>
  </cellXfs>
  <cellStyles count="10">
    <cellStyle name="Comma" xfId="1" builtinId="3"/>
    <cellStyle name="Comma 9" xfId="3"/>
    <cellStyle name="Currency 6" xfId="4"/>
    <cellStyle name="Good 2" xfId="9"/>
    <cellStyle name="Normal" xfId="0" builtinId="0"/>
    <cellStyle name="Normal 10 2" xfId="5"/>
    <cellStyle name="Normal 19" xfId="6"/>
    <cellStyle name="Normal 2" xfId="2"/>
    <cellStyle name="Normal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T115"/>
  <sheetViews>
    <sheetView showGridLines="0" tabSelected="1" zoomScaleNormal="100" workbookViewId="0">
      <selection activeCell="J5" sqref="J5"/>
    </sheetView>
  </sheetViews>
  <sheetFormatPr defaultColWidth="8.7109375" defaultRowHeight="15" x14ac:dyDescent="0.25"/>
  <cols>
    <col min="1" max="1" width="2.7109375" style="59" customWidth="1"/>
    <col min="2" max="2" width="22.42578125" style="58" customWidth="1"/>
    <col min="3" max="3" width="14.7109375" style="58" customWidth="1"/>
    <col min="4" max="4" width="4.140625" style="58" customWidth="1"/>
    <col min="5" max="5" width="20" style="58" customWidth="1"/>
    <col min="6" max="6" width="14.7109375" style="58" customWidth="1"/>
    <col min="7" max="7" width="12" style="58" bestFit="1" customWidth="1"/>
    <col min="8" max="8" width="16" style="58" customWidth="1"/>
    <col min="9" max="9" width="11.28515625" style="58" customWidth="1"/>
    <col min="10" max="10" width="8.85546875" style="58" customWidth="1"/>
    <col min="11" max="12" width="10.42578125" style="58" customWidth="1"/>
    <col min="13" max="13" width="12.140625" style="58" customWidth="1"/>
    <col min="14" max="14" width="8.7109375" style="58"/>
    <col min="15" max="18" width="8.7109375" style="59"/>
    <col min="19" max="19" width="10.28515625" style="59" customWidth="1"/>
    <col min="20" max="20" width="15.7109375" style="59" customWidth="1"/>
    <col min="21" max="16384" width="8.7109375" style="59"/>
  </cols>
  <sheetData>
    <row r="1" spans="2:14" ht="9" customHeight="1" thickBot="1" x14ac:dyDescent="0.3"/>
    <row r="2" spans="2:14" ht="29.45" customHeight="1" x14ac:dyDescent="0.25">
      <c r="B2" s="137" t="s">
        <v>56</v>
      </c>
      <c r="C2" s="138"/>
      <c r="D2" s="138"/>
      <c r="E2" s="138"/>
      <c r="F2" s="138"/>
      <c r="G2" s="138"/>
      <c r="H2" s="139"/>
    </row>
    <row r="3" spans="2:14" x14ac:dyDescent="0.25">
      <c r="B3" s="140" t="s">
        <v>159</v>
      </c>
      <c r="C3" s="141"/>
      <c r="D3" s="141"/>
      <c r="E3" s="141"/>
      <c r="F3" s="141"/>
      <c r="G3" s="141"/>
      <c r="H3" s="142"/>
    </row>
    <row r="4" spans="2:14" x14ac:dyDescent="0.25">
      <c r="B4" s="60"/>
      <c r="C4" s="61"/>
      <c r="D4" s="61"/>
      <c r="E4" s="61"/>
      <c r="F4" s="61"/>
      <c r="G4" s="61"/>
      <c r="H4" s="62"/>
    </row>
    <row r="5" spans="2:14" x14ac:dyDescent="0.25">
      <c r="B5" s="63" t="s">
        <v>47</v>
      </c>
      <c r="C5" s="61"/>
      <c r="D5" s="61"/>
      <c r="E5" s="61"/>
      <c r="F5" s="61"/>
      <c r="G5" s="61"/>
      <c r="H5" s="62"/>
    </row>
    <row r="6" spans="2:14" x14ac:dyDescent="0.25">
      <c r="B6" s="64" t="s">
        <v>46</v>
      </c>
      <c r="C6" s="65"/>
      <c r="F6" s="66"/>
      <c r="G6" s="66"/>
      <c r="H6" s="67"/>
      <c r="I6" s="66"/>
      <c r="J6" s="66"/>
      <c r="K6" s="66"/>
      <c r="L6" s="66"/>
      <c r="M6" s="66"/>
      <c r="N6" s="66"/>
    </row>
    <row r="7" spans="2:14" x14ac:dyDescent="0.25">
      <c r="B7" s="68"/>
      <c r="C7" s="66"/>
      <c r="D7" s="66"/>
      <c r="E7" s="66"/>
      <c r="F7" s="66"/>
      <c r="G7" s="66"/>
      <c r="H7" s="67"/>
      <c r="I7" s="66"/>
      <c r="J7" s="66"/>
      <c r="K7" s="66"/>
      <c r="L7" s="66"/>
      <c r="M7" s="66"/>
      <c r="N7" s="66"/>
    </row>
    <row r="8" spans="2:14" x14ac:dyDescent="0.25">
      <c r="B8" s="63" t="s">
        <v>116</v>
      </c>
      <c r="C8" s="69"/>
      <c r="D8" s="69"/>
      <c r="E8" s="69"/>
      <c r="F8" s="69"/>
      <c r="G8" s="66"/>
      <c r="H8" s="67"/>
      <c r="I8" s="66"/>
      <c r="J8" s="66"/>
      <c r="K8" s="66"/>
      <c r="L8" s="66"/>
      <c r="M8" s="66"/>
      <c r="N8" s="66"/>
    </row>
    <row r="9" spans="2:14" x14ac:dyDescent="0.25">
      <c r="B9" s="70" t="s">
        <v>146</v>
      </c>
      <c r="C9" s="71" t="s">
        <v>82</v>
      </c>
      <c r="D9" s="71"/>
      <c r="E9" s="71" t="s">
        <v>146</v>
      </c>
      <c r="F9" s="71" t="s">
        <v>82</v>
      </c>
      <c r="G9" s="72"/>
      <c r="H9" s="73"/>
      <c r="I9" s="72"/>
      <c r="J9" s="72"/>
      <c r="K9" s="72"/>
      <c r="L9" s="72"/>
      <c r="M9" s="72"/>
      <c r="N9" s="72"/>
    </row>
    <row r="10" spans="2:14" x14ac:dyDescent="0.25">
      <c r="B10" s="74" t="s">
        <v>48</v>
      </c>
      <c r="C10" s="75"/>
      <c r="D10" s="72"/>
      <c r="E10" s="76" t="s">
        <v>7</v>
      </c>
      <c r="F10" s="75"/>
      <c r="G10" s="72"/>
      <c r="H10" s="73"/>
      <c r="I10" s="72"/>
      <c r="J10" s="72"/>
      <c r="K10" s="72"/>
      <c r="L10" s="72"/>
      <c r="M10" s="72"/>
      <c r="N10" s="72"/>
    </row>
    <row r="11" spans="2:14" x14ac:dyDescent="0.25">
      <c r="B11" s="74" t="s">
        <v>1</v>
      </c>
      <c r="C11" s="75"/>
      <c r="D11" s="72"/>
      <c r="E11" s="76" t="s">
        <v>8</v>
      </c>
      <c r="F11" s="75"/>
      <c r="G11" s="72"/>
      <c r="H11" s="73"/>
      <c r="I11" s="72"/>
      <c r="J11" s="72"/>
      <c r="K11" s="72"/>
      <c r="L11" s="72"/>
      <c r="M11" s="72"/>
      <c r="N11" s="72"/>
    </row>
    <row r="12" spans="2:14" x14ac:dyDescent="0.25">
      <c r="B12" s="74" t="s">
        <v>2</v>
      </c>
      <c r="C12" s="75"/>
      <c r="D12" s="72"/>
      <c r="E12" s="76" t="s">
        <v>9</v>
      </c>
      <c r="F12" s="75"/>
      <c r="G12" s="72"/>
      <c r="H12" s="73"/>
      <c r="I12" s="72"/>
      <c r="J12" s="72"/>
      <c r="K12" s="72"/>
      <c r="L12" s="72"/>
      <c r="M12" s="72"/>
      <c r="N12" s="72"/>
    </row>
    <row r="13" spans="2:14" x14ac:dyDescent="0.25">
      <c r="B13" s="74" t="s">
        <v>3</v>
      </c>
      <c r="C13" s="75"/>
      <c r="D13" s="72"/>
      <c r="E13" s="76" t="s">
        <v>10</v>
      </c>
      <c r="F13" s="75"/>
      <c r="G13" s="72"/>
      <c r="H13" s="73"/>
      <c r="I13" s="72"/>
      <c r="J13" s="72"/>
      <c r="K13" s="72"/>
      <c r="L13" s="72"/>
      <c r="M13" s="72"/>
      <c r="N13" s="72"/>
    </row>
    <row r="14" spans="2:14" x14ac:dyDescent="0.25">
      <c r="B14" s="74" t="s">
        <v>4</v>
      </c>
      <c r="C14" s="75"/>
      <c r="D14" s="72"/>
      <c r="E14" s="76" t="s">
        <v>11</v>
      </c>
      <c r="F14" s="75"/>
      <c r="G14" s="72"/>
      <c r="H14" s="73"/>
      <c r="I14" s="72"/>
      <c r="J14" s="72"/>
      <c r="K14" s="72"/>
      <c r="L14" s="72"/>
      <c r="M14" s="72"/>
      <c r="N14" s="72"/>
    </row>
    <row r="15" spans="2:14" x14ac:dyDescent="0.25">
      <c r="B15" s="74" t="s">
        <v>5</v>
      </c>
      <c r="C15" s="75"/>
      <c r="D15" s="72"/>
      <c r="E15" s="76" t="s">
        <v>12</v>
      </c>
      <c r="F15" s="75"/>
      <c r="G15" s="72"/>
      <c r="H15" s="73"/>
      <c r="I15" s="72"/>
      <c r="J15" s="72"/>
      <c r="K15" s="72"/>
      <c r="L15" s="72"/>
      <c r="M15" s="72"/>
      <c r="N15" s="72"/>
    </row>
    <row r="16" spans="2:14" x14ac:dyDescent="0.25">
      <c r="B16" s="74" t="s">
        <v>6</v>
      </c>
      <c r="C16" s="75"/>
      <c r="D16" s="72"/>
      <c r="E16" s="72"/>
      <c r="F16" s="72"/>
      <c r="G16" s="72"/>
      <c r="H16" s="73"/>
      <c r="I16" s="72"/>
      <c r="J16" s="72"/>
      <c r="K16" s="72"/>
      <c r="L16" s="72"/>
      <c r="M16" s="72"/>
      <c r="N16" s="72"/>
    </row>
    <row r="17" spans="2:14" x14ac:dyDescent="0.25">
      <c r="B17" s="77"/>
      <c r="C17" s="72"/>
      <c r="D17" s="72"/>
      <c r="E17" s="72"/>
      <c r="F17" s="72"/>
      <c r="G17" s="72"/>
      <c r="H17" s="73"/>
      <c r="I17" s="72"/>
      <c r="J17" s="72"/>
      <c r="K17" s="72"/>
      <c r="L17" s="72"/>
      <c r="M17" s="72"/>
      <c r="N17" s="72"/>
    </row>
    <row r="18" spans="2:14" x14ac:dyDescent="0.25">
      <c r="B18" s="68"/>
      <c r="H18" s="78"/>
    </row>
    <row r="19" spans="2:14" ht="28.9" customHeight="1" x14ac:dyDescent="0.25">
      <c r="B19" s="155" t="s">
        <v>165</v>
      </c>
      <c r="C19" s="156"/>
      <c r="D19" s="156"/>
      <c r="E19" s="156"/>
      <c r="F19" s="156"/>
      <c r="G19" s="156"/>
      <c r="H19" s="157"/>
    </row>
    <row r="20" spans="2:14" x14ac:dyDescent="0.25">
      <c r="B20" s="158" t="s">
        <v>140</v>
      </c>
      <c r="C20" s="159"/>
      <c r="D20" s="61"/>
      <c r="E20" s="160" t="s">
        <v>142</v>
      </c>
      <c r="F20" s="164"/>
      <c r="G20" s="164"/>
      <c r="H20" s="165"/>
    </row>
    <row r="21" spans="2:14" ht="60" x14ac:dyDescent="0.25">
      <c r="B21" s="79" t="s">
        <v>0</v>
      </c>
      <c r="C21" s="80" t="s">
        <v>139</v>
      </c>
      <c r="D21" s="61"/>
      <c r="E21" s="81" t="s">
        <v>0</v>
      </c>
      <c r="F21" s="82" t="s">
        <v>139</v>
      </c>
      <c r="G21" s="83" t="s">
        <v>141</v>
      </c>
      <c r="H21" s="84" t="s">
        <v>35</v>
      </c>
    </row>
    <row r="22" spans="2:14" s="91" customFormat="1" x14ac:dyDescent="0.25">
      <c r="B22" s="85" t="s">
        <v>15</v>
      </c>
      <c r="C22" s="86">
        <f>INDEX('Tchr Norming'!AL:AL, MATCH('Position Simulator'!B22&amp;"f"&amp;"No",'Tchr Norming'!$AN:$AN,0))</f>
        <v>0</v>
      </c>
      <c r="D22" s="87"/>
      <c r="E22" s="88" t="s">
        <v>15</v>
      </c>
      <c r="F22" s="89">
        <f>INDEX('Tchr Norming'!AC:AC, MATCH('Position Simulator'!E22&amp;"t"&amp;"No",'Tchr Norming'!$AN:$AN,0))</f>
        <v>0</v>
      </c>
      <c r="G22" s="89">
        <f>INDEX('Tchr Norming'!AJ:AJ, MATCH('Position Simulator'!E22&amp;"t"&amp;"No",'Tchr Norming'!$AN:$AN,0))</f>
        <v>0</v>
      </c>
      <c r="H22" s="90">
        <f>INDEX('Tchr Norming'!AL:AL, MATCH('Position Simulator'!E22&amp;"f"&amp;"No",'Tchr Norming'!$AN:$AN,0))</f>
        <v>0</v>
      </c>
      <c r="J22" s="92"/>
      <c r="K22" s="149"/>
      <c r="L22" s="149"/>
      <c r="M22" s="92"/>
      <c r="N22" s="92"/>
    </row>
    <row r="23" spans="2:14" ht="15" customHeight="1" x14ac:dyDescent="0.25">
      <c r="B23" s="85" t="s">
        <v>13</v>
      </c>
      <c r="C23" s="86">
        <f>INDEX('Tchr Norming'!AL:AL, MATCH('Position Simulator'!B23&amp;"f"&amp;"No",'Tchr Norming'!$AN:$AN,0))</f>
        <v>0</v>
      </c>
      <c r="D23" s="61"/>
      <c r="E23" s="88" t="s">
        <v>13</v>
      </c>
      <c r="F23" s="89">
        <f>INDEX('Tchr Norming'!AC:AC, MATCH('Position Simulator'!E23&amp;"t"&amp;"No",'Tchr Norming'!$AN:$AN,0))</f>
        <v>0</v>
      </c>
      <c r="G23" s="89">
        <f>INDEX('Tchr Norming'!AJ:AJ, MATCH('Position Simulator'!E23&amp;"t"&amp;"No",'Tchr Norming'!$AN:$AN,0))</f>
        <v>0</v>
      </c>
      <c r="H23" s="90">
        <f>INDEX('Tchr Norming'!AL:AL, MATCH('Position Simulator'!E23&amp;"f"&amp;"No",'Tchr Norming'!$AN:$AN,0))</f>
        <v>0</v>
      </c>
    </row>
    <row r="24" spans="2:14" x14ac:dyDescent="0.25">
      <c r="B24" s="63" t="s">
        <v>137</v>
      </c>
      <c r="C24" s="86">
        <f>INDEX('Tchr Norming'!AL:AL, MATCH('Position Simulator'!B24&amp;"f"&amp;"No",'Tchr Norming'!$AN:$AN,0))</f>
        <v>0</v>
      </c>
      <c r="D24" s="61"/>
      <c r="E24" s="93" t="s">
        <v>137</v>
      </c>
      <c r="F24" s="89">
        <f>INDEX('Tchr Norming'!AC:AC, MATCH('Position Simulator'!E24&amp;"t"&amp;"No",'Tchr Norming'!$AN:$AN,0))</f>
        <v>0</v>
      </c>
      <c r="G24" s="89">
        <f>INDEX('Tchr Norming'!AJ:AJ, MATCH('Position Simulator'!E24&amp;"t"&amp;"No",'Tchr Norming'!$AN:$AN,0))</f>
        <v>0</v>
      </c>
      <c r="H24" s="90">
        <f>INDEX('Tchr Norming'!AL:AL, MATCH('Position Simulator'!E24&amp;"f"&amp;"No",'Tchr Norming'!$AN:$AN,0))</f>
        <v>0</v>
      </c>
      <c r="I24" s="66"/>
      <c r="K24" s="66"/>
      <c r="L24" s="66"/>
    </row>
    <row r="25" spans="2:14" x14ac:dyDescent="0.25">
      <c r="B25" s="79" t="s">
        <v>138</v>
      </c>
      <c r="C25" s="80">
        <f>INDEX('Tchr Norming'!AL:AL, MATCH('Position Simulator'!B25&amp;"f"&amp;"No",'Tchr Norming'!$AN:$AN,0))</f>
        <v>0</v>
      </c>
      <c r="D25" s="94"/>
      <c r="E25" s="81" t="s">
        <v>138</v>
      </c>
      <c r="F25" s="82">
        <f>INDEX('Tchr Norming'!AC:AC, MATCH('Position Simulator'!E25&amp;"t"&amp;"No",'Tchr Norming'!$AN:$AN,0))</f>
        <v>0</v>
      </c>
      <c r="G25" s="82">
        <f>INDEX('Tchr Norming'!AJ:AJ, MATCH('Position Simulator'!E25&amp;"t"&amp;"No",'Tchr Norming'!$AN:$AN,0))</f>
        <v>0</v>
      </c>
      <c r="H25" s="84">
        <f>INDEX('Tchr Norming'!AL:AL, MATCH('Position Simulator'!E25&amp;"f"&amp;"No",'Tchr Norming'!$AN:$AN,0))</f>
        <v>0</v>
      </c>
      <c r="I25" s="66"/>
      <c r="K25" s="66"/>
      <c r="L25" s="66"/>
    </row>
    <row r="26" spans="2:14" x14ac:dyDescent="0.25">
      <c r="B26" s="63"/>
      <c r="C26" s="95"/>
      <c r="D26" s="61"/>
      <c r="E26" s="69"/>
      <c r="F26" s="95"/>
      <c r="G26" s="95"/>
      <c r="H26" s="96"/>
      <c r="I26" s="66"/>
      <c r="K26" s="66"/>
      <c r="L26" s="66"/>
    </row>
    <row r="27" spans="2:14" x14ac:dyDescent="0.25">
      <c r="B27" s="63"/>
      <c r="C27" s="97"/>
      <c r="D27" s="61"/>
      <c r="E27" s="69"/>
      <c r="F27" s="97"/>
      <c r="G27" s="61"/>
      <c r="H27" s="98"/>
      <c r="I27" s="99"/>
      <c r="K27" s="66"/>
      <c r="L27" s="99"/>
    </row>
    <row r="28" spans="2:14" ht="27.6" customHeight="1" x14ac:dyDescent="0.25">
      <c r="B28" s="155" t="s">
        <v>166</v>
      </c>
      <c r="C28" s="156"/>
      <c r="D28" s="156"/>
      <c r="E28" s="156"/>
      <c r="F28" s="156"/>
      <c r="G28" s="156"/>
      <c r="H28" s="157"/>
      <c r="I28" s="99"/>
      <c r="K28" s="66"/>
      <c r="L28" s="99"/>
    </row>
    <row r="29" spans="2:14" x14ac:dyDescent="0.25">
      <c r="B29" s="158" t="s">
        <v>140</v>
      </c>
      <c r="C29" s="159"/>
      <c r="D29" s="100"/>
      <c r="E29" s="160" t="s">
        <v>142</v>
      </c>
      <c r="F29" s="164"/>
      <c r="G29" s="164"/>
      <c r="H29" s="165"/>
      <c r="I29" s="99"/>
      <c r="K29" s="66"/>
      <c r="L29" s="99"/>
    </row>
    <row r="30" spans="2:14" ht="60" x14ac:dyDescent="0.25">
      <c r="B30" s="79" t="s">
        <v>0</v>
      </c>
      <c r="C30" s="80" t="s">
        <v>139</v>
      </c>
      <c r="D30" s="101"/>
      <c r="E30" s="81" t="s">
        <v>0</v>
      </c>
      <c r="F30" s="82" t="s">
        <v>139</v>
      </c>
      <c r="G30" s="83" t="s">
        <v>141</v>
      </c>
      <c r="H30" s="84" t="s">
        <v>35</v>
      </c>
      <c r="I30" s="99"/>
      <c r="K30" s="66"/>
      <c r="L30" s="99"/>
    </row>
    <row r="31" spans="2:14" x14ac:dyDescent="0.25">
      <c r="B31" s="85" t="s">
        <v>15</v>
      </c>
      <c r="C31" s="86">
        <f>INDEX('Tchr Norming'!AL:AL, MATCH('Position Simulator'!B31&amp;"f"&amp;"Yes",'Tchr Norming'!$AN:$AN,0))</f>
        <v>0</v>
      </c>
      <c r="D31" s="102"/>
      <c r="E31" s="88" t="s">
        <v>15</v>
      </c>
      <c r="F31" s="89">
        <f>INDEX('Tchr Norming'!AC:AC, MATCH('Position Simulator'!E31&amp;"t"&amp;"Yes",'Tchr Norming'!$AN:$AN,0))</f>
        <v>0</v>
      </c>
      <c r="G31" s="89">
        <f>INDEX('Tchr Norming'!AJ:AJ, MATCH('Position Simulator'!E31&amp;"t"&amp;"Yes",'Tchr Norming'!$AN:$AN,0))</f>
        <v>0</v>
      </c>
      <c r="H31" s="90">
        <f>INDEX('Tchr Norming'!AL:AL, MATCH('Position Simulator'!E31&amp;"f"&amp;"Yes",'Tchr Norming'!$AN:$AN,0))</f>
        <v>0</v>
      </c>
      <c r="I31" s="99"/>
      <c r="K31" s="66"/>
      <c r="L31" s="99"/>
    </row>
    <row r="32" spans="2:14" x14ac:dyDescent="0.25">
      <c r="B32" s="85" t="s">
        <v>13</v>
      </c>
      <c r="C32" s="86">
        <f>INDEX('Tchr Norming'!AL:AL, MATCH('Position Simulator'!B32&amp;"f"&amp;"Yes",'Tchr Norming'!$AN:$AN,0))</f>
        <v>0</v>
      </c>
      <c r="D32" s="101"/>
      <c r="E32" s="88" t="s">
        <v>13</v>
      </c>
      <c r="F32" s="89">
        <f>INDEX('Tchr Norming'!AC:AC, MATCH('Position Simulator'!E32&amp;"t"&amp;"Yes",'Tchr Norming'!$AN:$AN,0))</f>
        <v>0</v>
      </c>
      <c r="G32" s="89">
        <f>INDEX('Tchr Norming'!AJ:AJ, MATCH('Position Simulator'!E32&amp;"t"&amp;"Yes",'Tchr Norming'!$AN:$AN,0))</f>
        <v>0</v>
      </c>
      <c r="H32" s="90">
        <f>INDEX('Tchr Norming'!AL:AL, MATCH('Position Simulator'!E32&amp;"f"&amp;"Yes",'Tchr Norming'!$AN:$AN,0))</f>
        <v>0</v>
      </c>
      <c r="K32" s="66"/>
    </row>
    <row r="33" spans="2:11" x14ac:dyDescent="0.25">
      <c r="B33" s="63" t="s">
        <v>137</v>
      </c>
      <c r="C33" s="86">
        <f>INDEX('Tchr Norming'!AL:AL, MATCH('Position Simulator'!B33&amp;"f"&amp;"Yes",'Tchr Norming'!$AN:$AN,0))</f>
        <v>0</v>
      </c>
      <c r="D33" s="101"/>
      <c r="E33" s="93" t="s">
        <v>137</v>
      </c>
      <c r="F33" s="89">
        <f>INDEX('Tchr Norming'!AC:AC, MATCH('Position Simulator'!E33&amp;"t"&amp;"Yes",'Tchr Norming'!$AN:$AN,0))</f>
        <v>0</v>
      </c>
      <c r="G33" s="89">
        <f>INDEX('Tchr Norming'!AJ:AJ, MATCH('Position Simulator'!E33&amp;"t"&amp;"Yes",'Tchr Norming'!$AN:$AN,0))</f>
        <v>0</v>
      </c>
      <c r="H33" s="90">
        <f>INDEX('Tchr Norming'!AL:AL, MATCH('Position Simulator'!E33&amp;"f"&amp;"Yes",'Tchr Norming'!$AN:$AN,0))</f>
        <v>0</v>
      </c>
      <c r="K33" s="66"/>
    </row>
    <row r="34" spans="2:11" x14ac:dyDescent="0.25">
      <c r="B34" s="79" t="s">
        <v>138</v>
      </c>
      <c r="C34" s="80">
        <f>INDEX('Tchr Norming'!AL:AL, MATCH('Position Simulator'!B34&amp;"f"&amp;"Yes",'Tchr Norming'!$AN:$AN,0))</f>
        <v>0</v>
      </c>
      <c r="D34" s="103"/>
      <c r="E34" s="81" t="s">
        <v>138</v>
      </c>
      <c r="F34" s="82">
        <f>INDEX('Tchr Norming'!AC:AC, MATCH('Position Simulator'!E34&amp;"t"&amp;"Yes",'Tchr Norming'!$AN:$AN,0))</f>
        <v>0</v>
      </c>
      <c r="G34" s="82">
        <f>INDEX('Tchr Norming'!AJ:AJ, MATCH('Position Simulator'!E34&amp;"t"&amp;"Yes",'Tchr Norming'!$AN:$AN,0))</f>
        <v>0</v>
      </c>
      <c r="H34" s="84">
        <f>INDEX('Tchr Norming'!AL:AL, MATCH('Position Simulator'!E34&amp;"f"&amp;"Yes",'Tchr Norming'!$AN:$AN,0))</f>
        <v>0</v>
      </c>
      <c r="K34" s="66"/>
    </row>
    <row r="35" spans="2:11" x14ac:dyDescent="0.25">
      <c r="B35" s="63"/>
      <c r="C35" s="61"/>
      <c r="D35" s="61"/>
      <c r="E35" s="69"/>
      <c r="F35" s="61"/>
      <c r="G35" s="61"/>
      <c r="H35" s="98"/>
      <c r="K35" s="66"/>
    </row>
    <row r="36" spans="2:11" x14ac:dyDescent="0.25">
      <c r="B36" s="63" t="s">
        <v>144</v>
      </c>
      <c r="C36" s="61"/>
      <c r="D36" s="61"/>
      <c r="E36" s="69"/>
      <c r="F36" s="61"/>
      <c r="G36" s="61"/>
      <c r="H36" s="98"/>
      <c r="K36" s="66"/>
    </row>
    <row r="37" spans="2:11" ht="16.5" x14ac:dyDescent="0.3">
      <c r="B37" s="63" t="s">
        <v>163</v>
      </c>
      <c r="C37" s="104"/>
      <c r="D37" s="61"/>
      <c r="E37" s="69"/>
      <c r="F37" s="61"/>
      <c r="G37" s="61"/>
      <c r="H37" s="98"/>
      <c r="K37" s="66"/>
    </row>
    <row r="38" spans="2:11" x14ac:dyDescent="0.25">
      <c r="B38" s="85" t="s">
        <v>164</v>
      </c>
      <c r="C38" s="61"/>
      <c r="D38" s="61"/>
      <c r="E38" s="69"/>
      <c r="F38" s="61"/>
      <c r="G38" s="61"/>
      <c r="H38" s="98"/>
      <c r="K38" s="66"/>
    </row>
    <row r="39" spans="2:11" x14ac:dyDescent="0.25">
      <c r="B39" s="85" t="s">
        <v>169</v>
      </c>
      <c r="C39" s="61"/>
      <c r="D39" s="61"/>
      <c r="E39" s="69"/>
      <c r="F39" s="61"/>
      <c r="G39" s="61"/>
      <c r="H39" s="98"/>
      <c r="K39" s="66"/>
    </row>
    <row r="40" spans="2:11" x14ac:dyDescent="0.25">
      <c r="B40" s="85"/>
      <c r="C40" s="61"/>
      <c r="D40" s="61"/>
      <c r="E40" s="69"/>
      <c r="F40" s="61"/>
      <c r="G40" s="61"/>
      <c r="H40" s="98"/>
      <c r="K40" s="66"/>
    </row>
    <row r="41" spans="2:11" ht="15.75" thickBot="1" x14ac:dyDescent="0.3">
      <c r="B41" s="146" t="s">
        <v>171</v>
      </c>
      <c r="C41" s="147"/>
      <c r="D41" s="147"/>
      <c r="E41" s="147"/>
      <c r="F41" s="147"/>
      <c r="G41" s="147"/>
      <c r="H41" s="148"/>
    </row>
    <row r="42" spans="2:11" x14ac:dyDescent="0.25">
      <c r="B42" s="105"/>
      <c r="C42" s="61"/>
      <c r="D42" s="61"/>
      <c r="E42" s="61"/>
      <c r="F42" s="61"/>
      <c r="G42" s="61"/>
      <c r="H42" s="61"/>
    </row>
    <row r="43" spans="2:11" ht="15.75" thickBot="1" x14ac:dyDescent="0.3">
      <c r="B43" s="105"/>
      <c r="C43" s="61"/>
      <c r="D43" s="61"/>
      <c r="E43" s="61"/>
      <c r="F43" s="61"/>
      <c r="G43" s="61"/>
      <c r="H43" s="61"/>
    </row>
    <row r="44" spans="2:11" ht="24.6" customHeight="1" x14ac:dyDescent="0.25">
      <c r="B44" s="137" t="s">
        <v>57</v>
      </c>
      <c r="C44" s="138"/>
      <c r="D44" s="138"/>
      <c r="E44" s="138"/>
      <c r="F44" s="138"/>
      <c r="G44" s="138"/>
      <c r="H44" s="139"/>
    </row>
    <row r="45" spans="2:11" x14ac:dyDescent="0.25">
      <c r="B45" s="140" t="s">
        <v>159</v>
      </c>
      <c r="C45" s="141"/>
      <c r="D45" s="141"/>
      <c r="E45" s="141"/>
      <c r="F45" s="141"/>
      <c r="G45" s="141"/>
      <c r="H45" s="142"/>
    </row>
    <row r="46" spans="2:11" x14ac:dyDescent="0.25">
      <c r="B46" s="106"/>
      <c r="C46" s="61"/>
      <c r="D46" s="61"/>
      <c r="E46" s="61"/>
      <c r="F46" s="61"/>
      <c r="G46" s="61"/>
      <c r="H46" s="62"/>
    </row>
    <row r="47" spans="2:11" ht="32.450000000000003" customHeight="1" x14ac:dyDescent="0.25">
      <c r="B47" s="143" t="s">
        <v>160</v>
      </c>
      <c r="C47" s="144"/>
      <c r="D47" s="144"/>
      <c r="E47" s="144"/>
      <c r="F47" s="144"/>
      <c r="G47" s="144"/>
      <c r="H47" s="145"/>
    </row>
    <row r="48" spans="2:11" x14ac:dyDescent="0.25">
      <c r="B48" s="64" t="s">
        <v>62</v>
      </c>
      <c r="C48" s="107"/>
      <c r="H48" s="78"/>
    </row>
    <row r="49" spans="2:20" x14ac:dyDescent="0.25">
      <c r="B49" s="77"/>
      <c r="C49" s="72"/>
      <c r="D49" s="72"/>
      <c r="E49" s="72"/>
      <c r="F49" s="72"/>
      <c r="G49" s="72"/>
      <c r="H49" s="73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</row>
    <row r="50" spans="2:20" ht="28.15" customHeight="1" x14ac:dyDescent="0.25">
      <c r="B50" s="143" t="s">
        <v>168</v>
      </c>
      <c r="C50" s="144"/>
      <c r="D50" s="144"/>
      <c r="E50" s="144"/>
      <c r="F50" s="144"/>
      <c r="G50" s="144"/>
      <c r="H50" s="145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</row>
    <row r="51" spans="2:20" x14ac:dyDescent="0.25">
      <c r="B51" s="70" t="s">
        <v>146</v>
      </c>
      <c r="C51" s="71" t="s">
        <v>82</v>
      </c>
      <c r="D51" s="71"/>
      <c r="E51" s="71" t="s">
        <v>146</v>
      </c>
      <c r="F51" s="71" t="s">
        <v>82</v>
      </c>
      <c r="G51" s="72"/>
      <c r="H51" s="73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</row>
    <row r="52" spans="2:20" x14ac:dyDescent="0.25">
      <c r="B52" s="74" t="s">
        <v>48</v>
      </c>
      <c r="C52" s="75"/>
      <c r="D52" s="72"/>
      <c r="E52" s="76" t="s">
        <v>9</v>
      </c>
      <c r="F52" s="75"/>
      <c r="G52" s="72"/>
      <c r="H52" s="73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</row>
    <row r="53" spans="2:20" x14ac:dyDescent="0.25">
      <c r="B53" s="74" t="s">
        <v>1</v>
      </c>
      <c r="C53" s="75"/>
      <c r="D53" s="72"/>
      <c r="E53" s="76" t="s">
        <v>10</v>
      </c>
      <c r="F53" s="75"/>
      <c r="G53" s="72"/>
      <c r="H53" s="73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</row>
    <row r="54" spans="2:20" x14ac:dyDescent="0.25">
      <c r="B54" s="74" t="s">
        <v>2</v>
      </c>
      <c r="C54" s="75"/>
      <c r="D54" s="72"/>
      <c r="E54" s="76" t="s">
        <v>11</v>
      </c>
      <c r="F54" s="75"/>
      <c r="G54" s="72"/>
      <c r="H54" s="73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</row>
    <row r="55" spans="2:20" x14ac:dyDescent="0.25">
      <c r="B55" s="74" t="s">
        <v>3</v>
      </c>
      <c r="C55" s="75"/>
      <c r="D55" s="72"/>
      <c r="E55" s="76" t="s">
        <v>12</v>
      </c>
      <c r="F55" s="75"/>
      <c r="G55" s="72"/>
      <c r="H55" s="73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</row>
    <row r="56" spans="2:20" x14ac:dyDescent="0.25">
      <c r="B56" s="74" t="s">
        <v>4</v>
      </c>
      <c r="C56" s="75"/>
      <c r="D56" s="72"/>
      <c r="E56" s="108" t="s">
        <v>58</v>
      </c>
      <c r="F56" s="75"/>
      <c r="G56" s="72"/>
      <c r="H56" s="73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</row>
    <row r="57" spans="2:20" x14ac:dyDescent="0.25">
      <c r="B57" s="74" t="s">
        <v>5</v>
      </c>
      <c r="C57" s="75"/>
      <c r="D57" s="72"/>
      <c r="E57" s="108" t="s">
        <v>59</v>
      </c>
      <c r="F57" s="75"/>
      <c r="G57" s="72"/>
      <c r="H57" s="73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spans="2:20" x14ac:dyDescent="0.25">
      <c r="B58" s="74" t="s">
        <v>6</v>
      </c>
      <c r="C58" s="75"/>
      <c r="D58" s="72"/>
      <c r="E58" s="108" t="s">
        <v>60</v>
      </c>
      <c r="F58" s="75"/>
      <c r="G58" s="72"/>
      <c r="H58" s="73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</row>
    <row r="59" spans="2:20" x14ac:dyDescent="0.25">
      <c r="B59" s="74" t="s">
        <v>7</v>
      </c>
      <c r="C59" s="75"/>
      <c r="D59" s="72"/>
      <c r="E59" s="108" t="s">
        <v>106</v>
      </c>
      <c r="F59" s="75"/>
      <c r="G59" s="72"/>
      <c r="H59" s="73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2:20" x14ac:dyDescent="0.25">
      <c r="B60" s="74" t="s">
        <v>8</v>
      </c>
      <c r="C60" s="75"/>
      <c r="D60" s="72"/>
      <c r="E60" s="108" t="s">
        <v>87</v>
      </c>
      <c r="F60" s="75"/>
      <c r="G60" s="72"/>
      <c r="H60" s="73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</row>
    <row r="61" spans="2:20" x14ac:dyDescent="0.25">
      <c r="B61" s="77"/>
      <c r="C61" s="72"/>
      <c r="D61" s="72"/>
      <c r="E61" s="108" t="s">
        <v>88</v>
      </c>
      <c r="F61" s="75"/>
      <c r="G61" s="72"/>
      <c r="H61" s="73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</row>
    <row r="62" spans="2:20" x14ac:dyDescent="0.25">
      <c r="B62" s="77"/>
      <c r="C62" s="72"/>
      <c r="D62" s="72"/>
      <c r="E62" s="72"/>
      <c r="F62" s="72"/>
      <c r="G62" s="72"/>
      <c r="H62" s="73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spans="2:20" hidden="1" x14ac:dyDescent="0.25">
      <c r="B63" s="109" t="s">
        <v>75</v>
      </c>
      <c r="C63" s="59">
        <f>IF(OR($C$48="Elementary School",$C$48="Primary Center",$C$48="Elementary School, Magnet"),SUM($C$52:$C$58)+$F$56+$F$59+$F$60,IF(OR($C$48="Middle School",$C$48="Middle School, Magnet"),SUM($C$58:$C$60)+$F$57,IF(OR($C$48="Senior High School",$C$48="Senior High School, Magnet"),SUM($F$52:$F$55)+$F$58,0)))</f>
        <v>0</v>
      </c>
      <c r="D63" s="59"/>
      <c r="E63" s="59" t="s">
        <v>85</v>
      </c>
      <c r="F63" s="59">
        <f>IF(OR($C$48="Elementary School",$C$48="Primary Center",$C$48="Elementary School, Magnet"),SUM($C$52:$C$58)+$F$56+$F$59+$F$60+$F$61,IF(OR($C$48="Middle School",$C$48="Middle School, Magnet"),SUM($C$58:$C$60)+$F$57,IF(OR($C$48="Senior High School",$C$48="Senior High School, Magnet"),SUM($F$52:$F$55)+$F$58,0)))</f>
        <v>0</v>
      </c>
      <c r="G63" s="59"/>
      <c r="H63" s="67"/>
      <c r="I63" s="66"/>
      <c r="J63" s="66"/>
      <c r="K63" s="66"/>
      <c r="L63" s="66"/>
      <c r="M63" s="66"/>
      <c r="N63" s="66"/>
    </row>
    <row r="64" spans="2:20" hidden="1" x14ac:dyDescent="0.25">
      <c r="B64" s="109"/>
      <c r="C64" s="59"/>
      <c r="D64" s="59"/>
      <c r="E64" s="59"/>
      <c r="F64" s="59"/>
      <c r="G64" s="59"/>
      <c r="H64" s="67"/>
      <c r="I64" s="66"/>
      <c r="J64" s="66"/>
      <c r="K64" s="66"/>
      <c r="L64" s="66"/>
      <c r="M64" s="66"/>
      <c r="N64" s="66"/>
    </row>
    <row r="65" spans="2:14" hidden="1" x14ac:dyDescent="0.25">
      <c r="B65" s="109" t="s">
        <v>61</v>
      </c>
      <c r="C65" s="59" t="s">
        <v>82</v>
      </c>
      <c r="D65" s="59" t="s">
        <v>73</v>
      </c>
      <c r="E65" s="59" t="s">
        <v>80</v>
      </c>
      <c r="F65" s="66" t="s">
        <v>89</v>
      </c>
      <c r="G65" s="58" t="s">
        <v>45</v>
      </c>
      <c r="H65" s="78" t="s">
        <v>90</v>
      </c>
      <c r="I65" s="58" t="s">
        <v>44</v>
      </c>
      <c r="J65" s="58">
        <f>IF(F69=0,0,1)</f>
        <v>0</v>
      </c>
      <c r="K65" s="66"/>
      <c r="L65" s="66"/>
      <c r="M65" s="66"/>
      <c r="N65" s="66"/>
    </row>
    <row r="66" spans="2:14" hidden="1" x14ac:dyDescent="0.25">
      <c r="B66" s="109" t="s">
        <v>71</v>
      </c>
      <c r="C66" s="58">
        <f>IF(OR($C$48="Span School",$C$48="Span Magnet School"),SUM($C$52:$C$57)+$F$56+$F$59+$F$60,0)</f>
        <v>0</v>
      </c>
      <c r="D66" s="58">
        <f>IF(C66=0,0,C66/$C$69)</f>
        <v>0</v>
      </c>
      <c r="E66" s="58">
        <f>IF($C$69=0,0,VLOOKUP($C$69,'All Schools'!CD:CJ,7,TRUE))</f>
        <v>0</v>
      </c>
      <c r="F66" s="58">
        <f>D66*E66</f>
        <v>0</v>
      </c>
      <c r="G66" s="58">
        <f>IF(C66=0,0,VLOOKUP($C$69,'All Schools'!CD:CH,5,TRUE))</f>
        <v>0</v>
      </c>
      <c r="H66" s="78">
        <f>D66*G66</f>
        <v>0</v>
      </c>
      <c r="I66" s="58" t="s">
        <v>45</v>
      </c>
      <c r="J66" s="58">
        <f>H69</f>
        <v>0</v>
      </c>
    </row>
    <row r="67" spans="2:14" hidden="1" x14ac:dyDescent="0.25">
      <c r="B67" s="109" t="s">
        <v>78</v>
      </c>
      <c r="C67" s="58">
        <f>IF(OR($C$48="Span School",$C$48="Span Magnet School"),SUM($C$58:$C$60)+$F$57,0)</f>
        <v>0</v>
      </c>
      <c r="D67" s="58">
        <f t="shared" ref="D67:D68" si="0">IF(C67=0,0,C67/$C$69)</f>
        <v>0</v>
      </c>
      <c r="E67" s="58">
        <f>IF($C$69=0,0,VLOOKUP($C$69,'All Schools'!CL:CR,7,TRUE))</f>
        <v>0</v>
      </c>
      <c r="F67" s="58">
        <f t="shared" ref="F67:F68" si="1">D67*E67</f>
        <v>0</v>
      </c>
      <c r="G67" s="58">
        <f>IF(C67=0,0,VLOOKUP($C$69,'All Schools'!CL:CP,5,TRUE))</f>
        <v>0</v>
      </c>
      <c r="H67" s="78">
        <f t="shared" ref="H67:H68" si="2">D67*G67</f>
        <v>0</v>
      </c>
      <c r="I67" s="58" t="s">
        <v>42</v>
      </c>
      <c r="J67" s="58">
        <f>F69</f>
        <v>0</v>
      </c>
    </row>
    <row r="68" spans="2:14" hidden="1" x14ac:dyDescent="0.25">
      <c r="B68" s="68" t="s">
        <v>72</v>
      </c>
      <c r="C68" s="58">
        <f>IF(OR($C$48="Span School",$C$48="Span Magnet School"),SUM($F$52:$F$55)+$F$58,0)</f>
        <v>0</v>
      </c>
      <c r="D68" s="58">
        <f t="shared" si="0"/>
        <v>0</v>
      </c>
      <c r="E68" s="58">
        <f>IF($C$69=0,0,VLOOKUP($C$69,'All Schools'!CT:CZ,7,TRUE))</f>
        <v>0</v>
      </c>
      <c r="F68" s="58">
        <f t="shared" si="1"/>
        <v>0</v>
      </c>
      <c r="G68" s="58">
        <f>IF(C68=0,0,VLOOKUP($C$69,'All Schools'!CT:CX,5,TRUE))</f>
        <v>0</v>
      </c>
      <c r="H68" s="78">
        <f t="shared" si="2"/>
        <v>0</v>
      </c>
      <c r="I68" s="58" t="s">
        <v>81</v>
      </c>
      <c r="J68" s="58">
        <f>IF(J67&gt;J65+J66,J67-J65-J66,0)</f>
        <v>0</v>
      </c>
      <c r="K68" s="59"/>
      <c r="L68" s="59"/>
      <c r="M68" s="59"/>
      <c r="N68" s="59"/>
    </row>
    <row r="69" spans="2:14" hidden="1" x14ac:dyDescent="0.25">
      <c r="B69" s="68" t="s">
        <v>74</v>
      </c>
      <c r="C69" s="58">
        <f>SUM(C66:C68)</f>
        <v>0</v>
      </c>
      <c r="D69" s="58">
        <f>SUM(D66:D68)</f>
        <v>0</v>
      </c>
      <c r="F69" s="58">
        <f>IF(C69=0,0,ROUND(SUM(F66:F68),0))</f>
        <v>0</v>
      </c>
      <c r="H69" s="78">
        <f>MROUND(SUM(H66:H68),0.5)</f>
        <v>0</v>
      </c>
      <c r="I69" s="59"/>
      <c r="J69" s="59"/>
      <c r="K69" s="59"/>
      <c r="L69" s="59"/>
      <c r="M69" s="59"/>
      <c r="N69" s="59"/>
    </row>
    <row r="70" spans="2:14" hidden="1" x14ac:dyDescent="0.25">
      <c r="B70" s="68"/>
      <c r="H70" s="78"/>
      <c r="K70" s="59"/>
      <c r="L70" s="59"/>
      <c r="M70" s="59"/>
      <c r="N70" s="59"/>
    </row>
    <row r="71" spans="2:14" hidden="1" x14ac:dyDescent="0.25">
      <c r="B71" s="109" t="s">
        <v>61</v>
      </c>
      <c r="H71" s="78"/>
      <c r="I71" s="58" t="s">
        <v>52</v>
      </c>
      <c r="J71" s="58">
        <f>IF($E$75=0,0, 1)</f>
        <v>0</v>
      </c>
      <c r="K71" s="59"/>
      <c r="L71" s="59"/>
      <c r="M71" s="59"/>
      <c r="N71" s="59"/>
    </row>
    <row r="72" spans="2:14" hidden="1" x14ac:dyDescent="0.25">
      <c r="B72" s="109" t="s">
        <v>71</v>
      </c>
      <c r="C72" s="58">
        <f>IF(OR($C$48="Span School",$C$48="Span Magnet School"),SUM($C$52:$C$57)+$F$56+$F$59+$F$60+$F$61,0)</f>
        <v>0</v>
      </c>
      <c r="H72" s="78"/>
      <c r="I72" s="58" t="s">
        <v>38</v>
      </c>
      <c r="J72" s="58">
        <f>IF($E$75&gt;1,1,0)</f>
        <v>0</v>
      </c>
      <c r="K72" s="59"/>
      <c r="L72" s="59"/>
      <c r="M72" s="59"/>
      <c r="N72" s="59"/>
    </row>
    <row r="73" spans="2:14" hidden="1" x14ac:dyDescent="0.25">
      <c r="B73" s="109" t="s">
        <v>78</v>
      </c>
      <c r="C73" s="58">
        <f>IF(OR($C$48="Span School",$C$48="Span Magnet School"),SUM($C$58:$C$60)+$F$57,0)</f>
        <v>0</v>
      </c>
      <c r="H73" s="78"/>
      <c r="I73" s="58" t="s">
        <v>42</v>
      </c>
      <c r="J73" s="58">
        <f>E75</f>
        <v>0</v>
      </c>
      <c r="K73" s="59"/>
      <c r="L73" s="59"/>
      <c r="M73" s="59"/>
      <c r="N73" s="59"/>
    </row>
    <row r="74" spans="2:14" hidden="1" x14ac:dyDescent="0.25">
      <c r="B74" s="68" t="s">
        <v>72</v>
      </c>
      <c r="C74" s="58">
        <f>IF(OR(C48="Span School",C48="Span Magnet School"),SUM($F$52:$F$55)+$F$58,0)</f>
        <v>0</v>
      </c>
      <c r="H74" s="78"/>
      <c r="I74" s="58" t="s">
        <v>39</v>
      </c>
      <c r="J74" s="58">
        <f>IF(J73&gt;J71+J72,J73-J71-J72,0)</f>
        <v>0</v>
      </c>
      <c r="K74" s="59"/>
      <c r="L74" s="59"/>
      <c r="M74" s="59"/>
      <c r="N74" s="59"/>
    </row>
    <row r="75" spans="2:14" hidden="1" x14ac:dyDescent="0.25">
      <c r="B75" s="68" t="s">
        <v>84</v>
      </c>
      <c r="C75" s="58">
        <f>SUM(C72:C74)</f>
        <v>0</v>
      </c>
      <c r="E75" s="58">
        <f>VLOOKUP($C75, 'All Schools'!$DI:$DO,7,TRUE)</f>
        <v>0</v>
      </c>
      <c r="H75" s="78"/>
      <c r="I75" s="59"/>
      <c r="J75" s="59"/>
      <c r="K75" s="59"/>
      <c r="L75" s="59"/>
      <c r="M75" s="59"/>
      <c r="N75" s="59"/>
    </row>
    <row r="76" spans="2:14" x14ac:dyDescent="0.25">
      <c r="B76" s="68"/>
      <c r="C76" s="66"/>
      <c r="D76" s="66"/>
      <c r="E76" s="66"/>
      <c r="F76" s="66"/>
      <c r="G76" s="66"/>
      <c r="H76" s="110"/>
      <c r="I76" s="66"/>
      <c r="J76" s="66"/>
      <c r="K76" s="66"/>
      <c r="L76" s="66"/>
      <c r="M76" s="59"/>
      <c r="N76" s="59"/>
    </row>
    <row r="77" spans="2:14" x14ac:dyDescent="0.25">
      <c r="B77" s="158" t="s">
        <v>53</v>
      </c>
      <c r="C77" s="159"/>
      <c r="D77" s="61"/>
      <c r="E77" s="160" t="s">
        <v>83</v>
      </c>
      <c r="F77" s="159"/>
      <c r="H77" s="110"/>
    </row>
    <row r="78" spans="2:14" x14ac:dyDescent="0.25">
      <c r="B78" s="111" t="s">
        <v>54</v>
      </c>
      <c r="C78" s="112">
        <f>IF(AND($C$63=0,$C$69=0),0,1)</f>
        <v>0</v>
      </c>
      <c r="D78" s="61"/>
      <c r="E78" s="113" t="s">
        <v>52</v>
      </c>
      <c r="F78" s="112">
        <f>IF(AND($F$63=0,$C$75=0),0,1)</f>
        <v>0</v>
      </c>
      <c r="H78" s="110"/>
    </row>
    <row r="79" spans="2:14" x14ac:dyDescent="0.25">
      <c r="B79" s="63" t="s">
        <v>167</v>
      </c>
      <c r="C79" s="114">
        <f>IF(AND($C$63=0,$C$69=0),0,IF(OR($C$48="Span School",$C$48="Span Magnet School"),$J$66,IF(OR($C$48="Primary Center",$C$48="Elementary School",$C$48="Elementary School, Magnet"),VLOOKUP($C$63,'All Schools'!CD:CH,5,TRUE),IF(OR($C$48="Middle School",$C$48="Middle School, Magnet"),VLOOKUP($C$63,'All Schools'!CL:CP,5,TRUE),IF(OR($C$48="Senior High School",$C$48="Senior High School, Magnet"),VLOOKUP($C$63,'All Schools'!CT:CX,5,TRUE))))))</f>
        <v>0</v>
      </c>
      <c r="D79" s="61"/>
      <c r="E79" s="93" t="s">
        <v>38</v>
      </c>
      <c r="F79" s="114">
        <f>IF(AND($F$63=0,$C$75=0),0,IF(OR($C$48="Span School",$C$48="Span Magnet School"),$J$72,IF(OR($C$48="Primary Center",$C$48="Elementary School",C48="Elementary School, Magnet"),0,VLOOKUP($F$63,'All Schools'!DI:DM,5,TRUE))))</f>
        <v>0</v>
      </c>
      <c r="H79" s="110"/>
    </row>
    <row r="80" spans="2:14" x14ac:dyDescent="0.25">
      <c r="B80" s="63" t="s">
        <v>51</v>
      </c>
      <c r="C80" s="114">
        <f>IF(AND($C$63=0,$C$69=0),0,IF(C81&gt;C78+C79,C81-C78-C79,0))</f>
        <v>0</v>
      </c>
      <c r="D80" s="61"/>
      <c r="E80" s="93" t="s">
        <v>39</v>
      </c>
      <c r="F80" s="114">
        <f>IF(AND($F$63=0,$C$75=0),0,IF(F81&gt;F78+F79,F81-F78-F79,0))</f>
        <v>0</v>
      </c>
      <c r="H80" s="110"/>
    </row>
    <row r="81" spans="2:12" x14ac:dyDescent="0.25">
      <c r="B81" s="79" t="s">
        <v>42</v>
      </c>
      <c r="C81" s="115">
        <f>IF(AND($C$63=0,$C$69=0),0,IF(OR($C$48="Span School",$C$48="Span Magnet School"),$J$67,IF(OR($C$48="Primary Center",$C$48="Elementary School",$C$48="Elementary School, Magnet"),VLOOKUP($C$63,'All Schools'!CD:CJ,7,TRUE),IF(OR($C$48="Middle School",$C$48="Middle School, Magnet"),VLOOKUP($C$63,'All Schools'!CL:CR,7,TRUE),IF(OR($C$48="Senior High School",$C$48="Senior High School, Magnet"),VLOOKUP($C$63,'All Schools'!CT:CZ,7,TRUE))))))</f>
        <v>0</v>
      </c>
      <c r="D81" s="61"/>
      <c r="E81" s="81" t="s">
        <v>42</v>
      </c>
      <c r="F81" s="115">
        <f>IF(AND($F$63=0,$C$75=0),0,IF(OR($C$48="Span School",$C$48="Span Magnet School"),$J$73,IF(OR($C$48="Primary Center",$C$48="Elementary School",$C$48="Elementary School, Magnet"),VLOOKUP($F$63,'All Schools'!DB:DG,6,TRUE),VLOOKUP($F$63,'All Schools'!DI:DO,7,TRUE))))</f>
        <v>0</v>
      </c>
      <c r="H81" s="110"/>
    </row>
    <row r="82" spans="2:12" hidden="1" x14ac:dyDescent="0.25">
      <c r="B82" s="116" t="s">
        <v>86</v>
      </c>
      <c r="C82" s="117">
        <f>C81-C78-C79-C80</f>
        <v>0</v>
      </c>
      <c r="D82" s="61"/>
      <c r="E82" s="117" t="s">
        <v>86</v>
      </c>
      <c r="F82" s="117">
        <f>F81-F78-F79-F80</f>
        <v>0</v>
      </c>
      <c r="H82" s="110"/>
    </row>
    <row r="83" spans="2:12" hidden="1" x14ac:dyDescent="0.25">
      <c r="B83" s="63"/>
      <c r="C83" s="61"/>
      <c r="D83" s="61"/>
      <c r="E83" s="61"/>
      <c r="F83" s="61"/>
      <c r="H83" s="110"/>
    </row>
    <row r="84" spans="2:12" hidden="1" x14ac:dyDescent="0.25">
      <c r="B84" s="63"/>
      <c r="C84" s="61"/>
      <c r="D84" s="61"/>
      <c r="E84" s="61"/>
      <c r="F84" s="61"/>
      <c r="H84" s="110"/>
    </row>
    <row r="85" spans="2:12" hidden="1" x14ac:dyDescent="0.25">
      <c r="B85" s="116" t="s">
        <v>95</v>
      </c>
      <c r="C85" s="61">
        <f>IF(OR($C$48="Primary Center",$C$48="Elementary School",$C$48="Elementary School, Magnet"),0,IF(OR($C$48="Middle School",$C$48="Middle School, Magnet"),SUM($C$58:$C$60)+$F$57,IF(OR($C$48="Senior High School",$C$48="Senior High School, Magnet"),SUM($F$52:$F$55)+$F$58,0)))</f>
        <v>0</v>
      </c>
      <c r="D85" s="61"/>
      <c r="E85" s="61"/>
      <c r="F85" s="61"/>
      <c r="H85" s="118"/>
    </row>
    <row r="86" spans="2:12" hidden="1" x14ac:dyDescent="0.25">
      <c r="B86" s="116"/>
      <c r="C86" s="61"/>
      <c r="D86" s="61"/>
      <c r="E86" s="61"/>
      <c r="F86" s="61"/>
      <c r="H86" s="78"/>
    </row>
    <row r="87" spans="2:12" ht="30" hidden="1" x14ac:dyDescent="0.25">
      <c r="B87" s="116" t="s">
        <v>61</v>
      </c>
      <c r="C87" s="117" t="s">
        <v>82</v>
      </c>
      <c r="D87" s="117" t="s">
        <v>73</v>
      </c>
      <c r="E87" s="117" t="s">
        <v>97</v>
      </c>
      <c r="F87" s="119" t="s">
        <v>98</v>
      </c>
      <c r="G87" s="91" t="s">
        <v>101</v>
      </c>
      <c r="H87" s="120" t="s">
        <v>102</v>
      </c>
    </row>
    <row r="88" spans="2:12" hidden="1" x14ac:dyDescent="0.25">
      <c r="B88" s="116" t="s">
        <v>99</v>
      </c>
      <c r="C88" s="61">
        <f>IF(OR($C$48="Span School", $C$48="Span Magnet School"), SUM($C$58:$C$60)+$F$57,0)</f>
        <v>0</v>
      </c>
      <c r="D88" s="61">
        <f>IF(C88=0,0, C88/$C$90)</f>
        <v>0</v>
      </c>
      <c r="E88" s="61">
        <f>IF($C$90=0,0,VLOOKUP($C$90,'All Schools'!DQ:DS,3,TRUE))</f>
        <v>0</v>
      </c>
      <c r="F88" s="61">
        <f>D88*E88</f>
        <v>0</v>
      </c>
      <c r="G88" s="58">
        <f>IF($C$90=0,0,VLOOKUP($C$90,'All Schools'!DU:DW,3,TRUE))</f>
        <v>0</v>
      </c>
      <c r="H88" s="78">
        <f>D88*G88</f>
        <v>0</v>
      </c>
    </row>
    <row r="89" spans="2:12" hidden="1" x14ac:dyDescent="0.25">
      <c r="B89" s="63" t="s">
        <v>100</v>
      </c>
      <c r="C89" s="61">
        <f>IF(OR($C$48="Span School", $C$48="Span Magnet School"), SUM($F$52:$F$55)+$F$58,0)</f>
        <v>0</v>
      </c>
      <c r="D89" s="61">
        <f>IF(C89=0,0, C89/$C$90)</f>
        <v>0</v>
      </c>
      <c r="E89" s="61">
        <f>IF($C$90=0,0,VLOOKUP($C$90,'All Schools'!DY:EA,3,TRUE))</f>
        <v>0</v>
      </c>
      <c r="F89" s="61">
        <f>D89*E89</f>
        <v>0</v>
      </c>
      <c r="G89" s="58">
        <f>IF($C$90=0,0,VLOOKUP($C$90,'All Schools'!EC:EE,3,TRUE))</f>
        <v>0</v>
      </c>
      <c r="H89" s="78">
        <f>D89*G89</f>
        <v>0</v>
      </c>
    </row>
    <row r="90" spans="2:12" hidden="1" x14ac:dyDescent="0.25">
      <c r="B90" s="63" t="s">
        <v>96</v>
      </c>
      <c r="C90" s="61">
        <f>SUM(C88:C89)</f>
        <v>0</v>
      </c>
      <c r="D90" s="61"/>
      <c r="E90" s="61"/>
      <c r="F90" s="61">
        <f>IF(C90=0,0,IF(F88+F89&gt;0.5,ROUND(F88+F89,0),0.5))</f>
        <v>0</v>
      </c>
      <c r="H90" s="78">
        <f>IF(C90=0,0,IF(H88+H89&gt;0.5,ROUND(H88+H89,0),0.5))</f>
        <v>0</v>
      </c>
    </row>
    <row r="91" spans="2:12" hidden="1" x14ac:dyDescent="0.25">
      <c r="B91" s="116"/>
      <c r="C91" s="61"/>
      <c r="D91" s="61"/>
      <c r="E91" s="61"/>
      <c r="F91" s="61"/>
      <c r="H91" s="78"/>
    </row>
    <row r="92" spans="2:12" hidden="1" x14ac:dyDescent="0.25">
      <c r="B92" s="60"/>
      <c r="C92" s="61"/>
      <c r="D92" s="61"/>
      <c r="E92" s="61"/>
      <c r="F92" s="61"/>
      <c r="H92" s="78"/>
    </row>
    <row r="93" spans="2:12" x14ac:dyDescent="0.25">
      <c r="B93" s="60"/>
      <c r="C93" s="61"/>
      <c r="D93" s="61"/>
      <c r="E93" s="61"/>
      <c r="F93" s="61"/>
      <c r="H93" s="78"/>
    </row>
    <row r="94" spans="2:12" x14ac:dyDescent="0.25">
      <c r="B94" s="116"/>
      <c r="C94" s="117"/>
      <c r="D94" s="61"/>
      <c r="E94" s="61"/>
      <c r="F94" s="61"/>
      <c r="H94" s="78"/>
    </row>
    <row r="95" spans="2:12" x14ac:dyDescent="0.25">
      <c r="B95" s="161" t="s">
        <v>55</v>
      </c>
      <c r="C95" s="162"/>
      <c r="D95" s="162"/>
      <c r="E95" s="162"/>
      <c r="F95" s="163"/>
      <c r="H95" s="78"/>
    </row>
    <row r="96" spans="2:12" ht="21.6" customHeight="1" x14ac:dyDescent="0.25">
      <c r="B96" s="150" t="s">
        <v>161</v>
      </c>
      <c r="C96" s="151"/>
      <c r="D96" s="100"/>
      <c r="E96" s="152" t="s">
        <v>162</v>
      </c>
      <c r="F96" s="153"/>
      <c r="H96" s="121"/>
      <c r="I96" s="59"/>
      <c r="K96" s="154"/>
      <c r="L96" s="154"/>
    </row>
    <row r="97" spans="2:11" x14ac:dyDescent="0.25">
      <c r="B97" s="122" t="s">
        <v>49</v>
      </c>
      <c r="C97" s="114">
        <f>IF(AND($C$85=0,$C$90=0),0,IF(OR($C$48="Middle School",$C$48="Middle School, Magnet"),VLOOKUP($C$85,'All Schools'!DQ:DS,3,TRUE),0))</f>
        <v>0</v>
      </c>
      <c r="D97" s="101"/>
      <c r="E97" s="123" t="s">
        <v>49</v>
      </c>
      <c r="F97" s="114">
        <f>IF(AND($C$85=0,$C$90=0),0,IF(OR($C$48="Middle School",$C$48="Middle School, Magnet"),VLOOKUP($C$85,'All Schools'!DU:DW,3,TRUE),0))</f>
        <v>0</v>
      </c>
      <c r="H97" s="67"/>
      <c r="I97" s="59"/>
      <c r="K97" s="66"/>
    </row>
    <row r="98" spans="2:11" x14ac:dyDescent="0.25">
      <c r="B98" s="122" t="s">
        <v>50</v>
      </c>
      <c r="C98" s="114">
        <f>IF(AND($C$85=0,$C$90=0),0,IF(OR($C$48="Senior High School",$C$48="Senior High School, Magnet"),VLOOKUP($C$85,'All Schools'!DY:EA,3,TRUE),0))</f>
        <v>0</v>
      </c>
      <c r="D98" s="101"/>
      <c r="E98" s="123" t="s">
        <v>50</v>
      </c>
      <c r="F98" s="114">
        <f>IF(AND($C$85=0,$C$90=0),0,IF(OR($C$48="Senior High School",$C$48="Senior High School, Magnet"),VLOOKUP($C$85,'All Schools'!EC:EE,3,TRUE),0))</f>
        <v>0</v>
      </c>
      <c r="H98" s="67"/>
      <c r="K98" s="66"/>
    </row>
    <row r="99" spans="2:11" x14ac:dyDescent="0.25">
      <c r="B99" s="124" t="s">
        <v>145</v>
      </c>
      <c r="C99" s="115">
        <f>IF(AND($C$85=0,$C$90=0),0,IF(OR($C$48="Span School",$C$48="Span Magnet School"),F90,0))</f>
        <v>0</v>
      </c>
      <c r="D99" s="103"/>
      <c r="E99" s="125" t="s">
        <v>145</v>
      </c>
      <c r="F99" s="115">
        <f>IF(AND($C$85=0,$C$90=0),0,IF(OR($C$48="Span School",$C$48="Span Magnet School"),H90,0))</f>
        <v>0</v>
      </c>
      <c r="H99" s="67"/>
      <c r="K99" s="66"/>
    </row>
    <row r="100" spans="2:11" x14ac:dyDescent="0.25">
      <c r="B100" s="122"/>
      <c r="C100" s="95"/>
      <c r="D100" s="61"/>
      <c r="E100" s="119"/>
      <c r="F100" s="95"/>
      <c r="H100" s="67"/>
      <c r="K100" s="66"/>
    </row>
    <row r="101" spans="2:11" ht="15.75" thickBot="1" x14ac:dyDescent="0.3">
      <c r="B101" s="134" t="s">
        <v>171</v>
      </c>
      <c r="C101" s="135"/>
      <c r="D101" s="135"/>
      <c r="E101" s="135"/>
      <c r="F101" s="135"/>
      <c r="G101" s="135"/>
      <c r="H101" s="136"/>
      <c r="K101" s="66"/>
    </row>
    <row r="102" spans="2:11" x14ac:dyDescent="0.25">
      <c r="B102" s="59"/>
      <c r="C102" s="59"/>
      <c r="E102" s="66"/>
      <c r="H102" s="66"/>
      <c r="K102" s="66"/>
    </row>
    <row r="103" spans="2:11" x14ac:dyDescent="0.25">
      <c r="B103" s="59"/>
      <c r="C103" s="59"/>
      <c r="E103" s="66"/>
      <c r="H103" s="66"/>
      <c r="K103" s="66"/>
    </row>
    <row r="107" spans="2:11" x14ac:dyDescent="0.25">
      <c r="B107" s="59"/>
    </row>
    <row r="108" spans="2:11" x14ac:dyDescent="0.25">
      <c r="B108" s="59"/>
    </row>
    <row r="109" spans="2:11" x14ac:dyDescent="0.25">
      <c r="B109" s="59"/>
    </row>
    <row r="110" spans="2:11" x14ac:dyDescent="0.25">
      <c r="B110" s="59"/>
    </row>
    <row r="111" spans="2:11" x14ac:dyDescent="0.25">
      <c r="B111" s="59"/>
    </row>
    <row r="112" spans="2:11" x14ac:dyDescent="0.25">
      <c r="B112" s="59"/>
    </row>
    <row r="113" spans="2:2" x14ac:dyDescent="0.25">
      <c r="B113" s="59"/>
    </row>
    <row r="114" spans="2:2" x14ac:dyDescent="0.25">
      <c r="B114" s="59"/>
    </row>
    <row r="115" spans="2:2" x14ac:dyDescent="0.25">
      <c r="B115" s="59"/>
    </row>
  </sheetData>
  <sheetProtection algorithmName="SHA-512" hashValue="h+zoBaNFSh7L7/kXnzbV0z6GqOpV6iMsXAc8qzP4rX5YbO4/k7PaWAjAWVUodrZmljnAvJVVYvPSPPzgDeRqsg==" saltValue="4oYwPOeYuPmLOb+KFIDSEg==" spinCount="100000" sheet="1" objects="1" scenarios="1" formatCells="0" formatColumns="0" formatRows="0"/>
  <customSheetViews>
    <customSheetView guid="{D0141CC1-36FA-4C96-9F3D-492B093F52DB}" scale="80" hiddenRows="1">
      <selection activeCell="D96" sqref="D96"/>
      <pageMargins left="0.25" right="0.25" top="0.75" bottom="0.75" header="0.3" footer="0.3"/>
      <pageSetup paperSize="5" scale="60" orientation="landscape" r:id="rId1"/>
    </customSheetView>
    <customSheetView guid="{A658DCD2-DE96-4BCF-9D1B-D3E02D097AAC}" scale="80" hiddenRows="1">
      <selection activeCell="H85" sqref="H85"/>
      <pageMargins left="0.25" right="0.25" top="0.75" bottom="0.75" header="0.3" footer="0.3"/>
      <pageSetup paperSize="5" scale="60" orientation="landscape" r:id="rId2"/>
    </customSheetView>
    <customSheetView guid="{DB3C816E-C3DF-4CB0-A98A-AF9EBA9260EE}" scale="80" showPageBreaks="1" hiddenRows="1">
      <selection activeCell="A3" sqref="A3"/>
      <pageMargins left="0.25" right="0.25" top="0.75" bottom="0.75" header="0.3" footer="0.3"/>
      <pageSetup paperSize="5" scale="60" orientation="landscape" r:id="rId3"/>
    </customSheetView>
  </customSheetViews>
  <mergeCells count="21">
    <mergeCell ref="K22:L22"/>
    <mergeCell ref="B96:C96"/>
    <mergeCell ref="E96:F96"/>
    <mergeCell ref="K96:L96"/>
    <mergeCell ref="B19:H19"/>
    <mergeCell ref="B77:C77"/>
    <mergeCell ref="E77:F77"/>
    <mergeCell ref="B95:F95"/>
    <mergeCell ref="E20:H20"/>
    <mergeCell ref="E29:H29"/>
    <mergeCell ref="B20:C20"/>
    <mergeCell ref="B29:C29"/>
    <mergeCell ref="B28:H28"/>
    <mergeCell ref="B50:H50"/>
    <mergeCell ref="B101:H101"/>
    <mergeCell ref="B2:H2"/>
    <mergeCell ref="B3:H3"/>
    <mergeCell ref="B44:H44"/>
    <mergeCell ref="B45:H45"/>
    <mergeCell ref="B47:H47"/>
    <mergeCell ref="B41:H41"/>
  </mergeCells>
  <printOptions horizontalCentered="1"/>
  <pageMargins left="0.4" right="0.4" top="0.75" bottom="0.75" header="0.3" footer="0.3"/>
  <pageSetup scale="90" orientation="portrait" r:id="rId4"/>
  <rowBreaks count="1" manualBreakCount="1">
    <brk id="42" min="1" max="7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'Grade 6 and School Type'!$A$2:$A$10</xm:f>
          </x14:formula1>
          <xm:sqref>C48</xm:sqref>
        </x14:dataValidation>
        <x14:dataValidation type="list" allowBlank="1" showInputMessage="1" showErrorMessage="1">
          <x14:formula1>
            <xm:f>'Grade 6 and School Type'!$A$14:$A$15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5"/>
  <sheetViews>
    <sheetView workbookViewId="0">
      <selection activeCell="C16" sqref="C16"/>
    </sheetView>
  </sheetViews>
  <sheetFormatPr defaultRowHeight="15" x14ac:dyDescent="0.25"/>
  <cols>
    <col min="1" max="1" width="23" bestFit="1" customWidth="1"/>
    <col min="3" max="3" width="75.140625" customWidth="1"/>
  </cols>
  <sheetData>
    <row r="1" spans="1:15" ht="45" x14ac:dyDescent="0.25">
      <c r="A1" s="2" t="s">
        <v>62</v>
      </c>
      <c r="C1" s="3" t="s">
        <v>76</v>
      </c>
      <c r="E1" t="s">
        <v>71</v>
      </c>
      <c r="I1" t="s">
        <v>78</v>
      </c>
      <c r="M1" t="s">
        <v>79</v>
      </c>
    </row>
    <row r="2" spans="1:15" ht="45" x14ac:dyDescent="0.25">
      <c r="A2" t="s">
        <v>65</v>
      </c>
      <c r="C2" s="3" t="s">
        <v>77</v>
      </c>
      <c r="E2">
        <v>0</v>
      </c>
      <c r="F2">
        <v>499</v>
      </c>
      <c r="G2">
        <v>0.5</v>
      </c>
      <c r="I2">
        <v>0</v>
      </c>
      <c r="J2">
        <v>999</v>
      </c>
      <c r="K2">
        <v>0.5</v>
      </c>
      <c r="M2">
        <v>0</v>
      </c>
      <c r="N2">
        <v>1699</v>
      </c>
      <c r="O2">
        <v>0.5</v>
      </c>
    </row>
    <row r="3" spans="1:15" x14ac:dyDescent="0.25">
      <c r="A3" t="s">
        <v>63</v>
      </c>
      <c r="E3">
        <v>500</v>
      </c>
      <c r="F3">
        <v>9999</v>
      </c>
      <c r="G3">
        <v>1</v>
      </c>
      <c r="I3">
        <v>1000</v>
      </c>
      <c r="J3">
        <v>9999</v>
      </c>
      <c r="K3">
        <v>1</v>
      </c>
      <c r="M3">
        <v>1700</v>
      </c>
      <c r="N3">
        <v>9999</v>
      </c>
      <c r="O3">
        <v>1</v>
      </c>
    </row>
    <row r="4" spans="1:15" x14ac:dyDescent="0.25">
      <c r="A4" t="s">
        <v>67</v>
      </c>
    </row>
    <row r="5" spans="1:15" x14ac:dyDescent="0.25">
      <c r="A5" t="s">
        <v>49</v>
      </c>
    </row>
    <row r="6" spans="1:15" ht="17.25" customHeight="1" x14ac:dyDescent="0.25">
      <c r="A6" t="s">
        <v>68</v>
      </c>
    </row>
    <row r="7" spans="1:15" x14ac:dyDescent="0.25">
      <c r="A7" t="s">
        <v>50</v>
      </c>
    </row>
    <row r="8" spans="1:15" x14ac:dyDescent="0.25">
      <c r="A8" t="s">
        <v>69</v>
      </c>
    </row>
    <row r="9" spans="1:15" x14ac:dyDescent="0.25">
      <c r="A9" t="s">
        <v>64</v>
      </c>
    </row>
    <row r="10" spans="1:15" x14ac:dyDescent="0.25">
      <c r="A10" t="s">
        <v>66</v>
      </c>
    </row>
    <row r="13" spans="1:15" x14ac:dyDescent="0.25">
      <c r="A13" t="s">
        <v>143</v>
      </c>
    </row>
    <row r="14" spans="1:15" x14ac:dyDescent="0.25">
      <c r="A14" t="s">
        <v>117</v>
      </c>
    </row>
    <row r="15" spans="1:15" x14ac:dyDescent="0.25">
      <c r="A15" t="s">
        <v>105</v>
      </c>
    </row>
  </sheetData>
  <customSheetViews>
    <customSheetView guid="{D0141CC1-36FA-4C96-9F3D-492B093F52DB}" state="hidden">
      <selection activeCell="B12" sqref="B12"/>
      <pageMargins left="0.7" right="0.7" top="0.75" bottom="0.75" header="0.3" footer="0.3"/>
    </customSheetView>
    <customSheetView guid="{A658DCD2-DE96-4BCF-9D1B-D3E02D097AAC}" state="hidden">
      <selection activeCell="B12" sqref="B12"/>
      <pageMargins left="0.7" right="0.7" top="0.75" bottom="0.75" header="0.3" footer="0.3"/>
    </customSheetView>
    <customSheetView guid="{DB3C816E-C3DF-4CB0-A98A-AF9EBA9260EE}" state="hidden">
      <selection activeCell="B12" sqref="B1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G144"/>
  <sheetViews>
    <sheetView topLeftCell="CS1" workbookViewId="0">
      <pane ySplit="1" topLeftCell="A2" activePane="bottomLeft" state="frozen"/>
      <selection pane="bottomLeft" activeCell="DD14" sqref="DD14"/>
    </sheetView>
  </sheetViews>
  <sheetFormatPr defaultRowHeight="15" x14ac:dyDescent="0.25"/>
  <cols>
    <col min="67" max="67" width="10.28515625" bestFit="1" customWidth="1"/>
    <col min="71" max="71" width="10.28515625" bestFit="1" customWidth="1"/>
    <col min="83" max="83" width="2.7109375" bestFit="1" customWidth="1"/>
    <col min="84" max="84" width="5.42578125" bestFit="1" customWidth="1"/>
    <col min="85" max="85" width="4.140625" bestFit="1" customWidth="1"/>
    <col min="86" max="87" width="5" bestFit="1" customWidth="1"/>
    <col min="88" max="88" width="5.28515625" bestFit="1" customWidth="1"/>
    <col min="89" max="89" width="4.7109375" customWidth="1"/>
    <col min="91" max="91" width="2.7109375" bestFit="1" customWidth="1"/>
    <col min="92" max="92" width="5.42578125" bestFit="1" customWidth="1"/>
    <col min="93" max="93" width="4.140625" bestFit="1" customWidth="1"/>
    <col min="94" max="95" width="5" bestFit="1" customWidth="1"/>
    <col min="96" max="96" width="5.28515625" bestFit="1" customWidth="1"/>
    <col min="97" max="97" width="5.5703125" customWidth="1"/>
    <col min="99" max="99" width="2.7109375" bestFit="1" customWidth="1"/>
    <col min="100" max="100" width="5.42578125" bestFit="1" customWidth="1"/>
    <col min="101" max="101" width="4.140625" bestFit="1" customWidth="1"/>
    <col min="102" max="103" width="5" bestFit="1" customWidth="1"/>
    <col min="104" max="104" width="5.28515625" bestFit="1" customWidth="1"/>
    <col min="105" max="105" width="7" customWidth="1"/>
    <col min="107" max="107" width="2.7109375" bestFit="1" customWidth="1"/>
    <col min="108" max="108" width="8" bestFit="1" customWidth="1"/>
    <col min="109" max="109" width="4.140625" bestFit="1" customWidth="1"/>
    <col min="110" max="110" width="3.140625" bestFit="1" customWidth="1"/>
    <col min="111" max="111" width="5.28515625" bestFit="1" customWidth="1"/>
    <col min="112" max="112" width="3.7109375" customWidth="1"/>
    <col min="114" max="114" width="2.7109375" bestFit="1" customWidth="1"/>
    <col min="115" max="115" width="8" bestFit="1" customWidth="1"/>
    <col min="116" max="116" width="4.140625" bestFit="1" customWidth="1"/>
    <col min="117" max="117" width="6" bestFit="1" customWidth="1"/>
    <col min="118" max="118" width="3.140625" bestFit="1" customWidth="1"/>
    <col min="119" max="119" width="5.28515625" bestFit="1" customWidth="1"/>
    <col min="120" max="120" width="4.140625" customWidth="1"/>
    <col min="122" max="122" width="6.5703125" bestFit="1" customWidth="1"/>
    <col min="123" max="123" width="4.5703125" bestFit="1" customWidth="1"/>
    <col min="124" max="124" width="4.7109375" customWidth="1"/>
    <col min="126" max="126" width="6.5703125" bestFit="1" customWidth="1"/>
    <col min="127" max="127" width="4.5703125" bestFit="1" customWidth="1"/>
    <col min="128" max="128" width="5.140625" customWidth="1"/>
    <col min="129" max="129" width="9.140625" customWidth="1"/>
    <col min="130" max="130" width="6.5703125" bestFit="1" customWidth="1"/>
    <col min="131" max="131" width="4.5703125" bestFit="1" customWidth="1"/>
    <col min="132" max="132" width="3.85546875" customWidth="1"/>
    <col min="133" max="133" width="7.42578125" customWidth="1"/>
    <col min="134" max="134" width="6.5703125" bestFit="1" customWidth="1"/>
    <col min="135" max="135" width="5.85546875" customWidth="1"/>
  </cols>
  <sheetData>
    <row r="1" spans="1:137" ht="46.5" customHeight="1" x14ac:dyDescent="0.25">
      <c r="A1" s="166" t="s">
        <v>148</v>
      </c>
      <c r="B1" s="166"/>
      <c r="C1" s="166"/>
      <c r="D1" s="6"/>
      <c r="E1" s="166" t="s">
        <v>20</v>
      </c>
      <c r="F1" s="166"/>
      <c r="G1" s="166"/>
      <c r="H1" s="6"/>
      <c r="I1" s="166" t="s">
        <v>149</v>
      </c>
      <c r="J1" s="166"/>
      <c r="K1" s="166"/>
      <c r="L1" s="6"/>
      <c r="M1" s="166" t="s">
        <v>150</v>
      </c>
      <c r="N1" s="166"/>
      <c r="O1" s="166"/>
      <c r="P1" s="6"/>
      <c r="Q1" s="166" t="s">
        <v>151</v>
      </c>
      <c r="R1" s="166"/>
      <c r="S1" s="166"/>
      <c r="U1" s="166" t="s">
        <v>152</v>
      </c>
      <c r="V1" s="166"/>
      <c r="W1" s="166"/>
      <c r="X1" s="6"/>
      <c r="Y1" s="166" t="s">
        <v>153</v>
      </c>
      <c r="Z1" s="166"/>
      <c r="AA1" s="166"/>
      <c r="AB1" s="6"/>
      <c r="AC1" s="166" t="s">
        <v>154</v>
      </c>
      <c r="AD1" s="166"/>
      <c r="AE1" s="166"/>
      <c r="AF1" s="6"/>
      <c r="AG1" s="166" t="s">
        <v>155</v>
      </c>
      <c r="AH1" s="166"/>
      <c r="AI1" s="166"/>
      <c r="AJ1" s="6"/>
      <c r="AK1" s="166" t="s">
        <v>156</v>
      </c>
      <c r="AL1" s="166"/>
      <c r="AM1" s="166"/>
      <c r="AO1" s="166" t="s">
        <v>158</v>
      </c>
      <c r="AP1" s="166"/>
      <c r="AQ1" s="166"/>
      <c r="AR1" s="6"/>
      <c r="AS1" s="166" t="s">
        <v>107</v>
      </c>
      <c r="AT1" s="166"/>
      <c r="AU1" s="166"/>
      <c r="AV1" s="6"/>
      <c r="AW1" s="166" t="s">
        <v>108</v>
      </c>
      <c r="AX1" s="166"/>
      <c r="AY1" s="166"/>
      <c r="AZ1" s="6"/>
      <c r="BA1" s="166" t="s">
        <v>109</v>
      </c>
      <c r="BB1" s="166"/>
      <c r="BC1" s="166"/>
      <c r="BD1" s="6"/>
      <c r="BE1" s="166" t="s">
        <v>110</v>
      </c>
      <c r="BF1" s="166"/>
      <c r="BG1" s="166"/>
      <c r="BI1" s="166" t="s">
        <v>111</v>
      </c>
      <c r="BJ1" s="166"/>
      <c r="BK1" s="166"/>
      <c r="BL1" s="7"/>
      <c r="BM1" s="166" t="s">
        <v>112</v>
      </c>
      <c r="BN1" s="166"/>
      <c r="BO1" s="166"/>
      <c r="BP1" s="34"/>
      <c r="BQ1" s="166" t="s">
        <v>113</v>
      </c>
      <c r="BR1" s="166"/>
      <c r="BS1" s="166"/>
      <c r="BT1" s="7"/>
      <c r="BU1" s="166" t="s">
        <v>114</v>
      </c>
      <c r="BV1" s="166"/>
      <c r="BW1" s="166"/>
      <c r="BX1" s="7"/>
      <c r="BY1" s="166" t="s">
        <v>115</v>
      </c>
      <c r="BZ1" s="166"/>
      <c r="CA1" s="166"/>
      <c r="CB1" s="7"/>
      <c r="CD1" s="44" t="s">
        <v>43</v>
      </c>
      <c r="CE1" s="45"/>
      <c r="CF1" s="45"/>
      <c r="CG1" s="46" t="s">
        <v>44</v>
      </c>
      <c r="CH1" s="46" t="s">
        <v>45</v>
      </c>
      <c r="CI1" s="47" t="s">
        <v>70</v>
      </c>
      <c r="CJ1" s="48" t="s">
        <v>42</v>
      </c>
      <c r="CL1" s="44" t="s">
        <v>103</v>
      </c>
      <c r="CM1" s="45"/>
      <c r="CN1" s="45"/>
      <c r="CO1" s="46" t="s">
        <v>44</v>
      </c>
      <c r="CP1" s="46" t="s">
        <v>45</v>
      </c>
      <c r="CQ1" s="46" t="s">
        <v>70</v>
      </c>
      <c r="CR1" s="48" t="s">
        <v>42</v>
      </c>
      <c r="CT1" s="44" t="s">
        <v>104</v>
      </c>
      <c r="CU1" s="45"/>
      <c r="CV1" s="45"/>
      <c r="CW1" s="46" t="s">
        <v>44</v>
      </c>
      <c r="CX1" s="46" t="s">
        <v>45</v>
      </c>
      <c r="CY1" s="46" t="s">
        <v>70</v>
      </c>
      <c r="CZ1" s="48" t="s">
        <v>42</v>
      </c>
      <c r="DB1" s="44" t="s">
        <v>41</v>
      </c>
      <c r="DC1" s="45"/>
      <c r="DD1" s="45"/>
      <c r="DE1" s="45" t="s">
        <v>37</v>
      </c>
      <c r="DF1" s="45" t="s">
        <v>39</v>
      </c>
      <c r="DG1" s="49" t="s">
        <v>42</v>
      </c>
      <c r="DI1" s="44" t="s">
        <v>40</v>
      </c>
      <c r="DJ1" s="45"/>
      <c r="DK1" s="45"/>
      <c r="DL1" s="45" t="s">
        <v>37</v>
      </c>
      <c r="DM1" s="45" t="s">
        <v>38</v>
      </c>
      <c r="DN1" s="45" t="s">
        <v>39</v>
      </c>
      <c r="DO1" s="49" t="s">
        <v>42</v>
      </c>
      <c r="DQ1" s="36" t="s">
        <v>92</v>
      </c>
      <c r="DR1" s="20"/>
      <c r="DS1" s="38"/>
      <c r="DT1" s="4"/>
      <c r="DU1" s="36" t="s">
        <v>91</v>
      </c>
      <c r="DV1" s="36"/>
      <c r="DW1" s="36"/>
      <c r="DX1" s="4"/>
      <c r="DY1" s="36" t="s">
        <v>93</v>
      </c>
      <c r="DZ1" s="20"/>
      <c r="EA1" s="38"/>
      <c r="EC1" s="36" t="s">
        <v>94</v>
      </c>
      <c r="ED1" s="36"/>
      <c r="EE1" s="36"/>
      <c r="EG1" t="s">
        <v>170</v>
      </c>
    </row>
    <row r="2" spans="1:137" x14ac:dyDescent="0.25">
      <c r="A2" s="9"/>
      <c r="B2" s="50"/>
      <c r="C2" s="9"/>
      <c r="D2" s="51"/>
      <c r="E2" s="9"/>
      <c r="F2" s="50"/>
      <c r="G2" s="9"/>
      <c r="H2" s="51"/>
      <c r="I2" s="9"/>
      <c r="J2" s="50"/>
      <c r="K2" s="9"/>
      <c r="L2" s="51"/>
      <c r="M2" s="9"/>
      <c r="N2" s="50"/>
      <c r="O2" s="9"/>
      <c r="P2" s="51"/>
      <c r="Q2" s="9"/>
      <c r="R2" s="50"/>
      <c r="S2" s="9"/>
      <c r="U2" s="9"/>
      <c r="V2" s="50"/>
      <c r="W2" s="9"/>
      <c r="X2" s="51"/>
      <c r="Y2" s="9"/>
      <c r="Z2" s="50"/>
      <c r="AA2" s="9"/>
      <c r="AB2" s="51"/>
      <c r="AC2" s="9"/>
      <c r="AD2" s="50"/>
      <c r="AE2" s="9"/>
      <c r="AF2" s="51"/>
      <c r="AG2" s="9"/>
      <c r="AH2" s="50"/>
      <c r="AI2" s="9"/>
      <c r="AJ2" s="51"/>
      <c r="AK2" s="9"/>
      <c r="AL2" s="50"/>
      <c r="AM2" s="9"/>
      <c r="AO2" s="52"/>
      <c r="AP2" s="52"/>
      <c r="AQ2" s="53"/>
      <c r="AR2" s="8"/>
      <c r="AS2" s="52"/>
      <c r="AT2" s="52"/>
      <c r="AU2" s="54"/>
      <c r="AV2" s="8"/>
      <c r="AW2" s="52"/>
      <c r="AX2" s="52"/>
      <c r="AY2" s="54"/>
      <c r="AZ2" s="8"/>
      <c r="BA2" s="52"/>
      <c r="BB2" s="52"/>
      <c r="BC2" s="52"/>
      <c r="BD2" s="8"/>
      <c r="BE2" s="52"/>
      <c r="BF2" s="52"/>
      <c r="BG2" s="52"/>
      <c r="BI2" s="32"/>
      <c r="BJ2" s="9"/>
      <c r="BK2" s="10"/>
      <c r="BL2" s="7"/>
      <c r="BM2" s="31"/>
      <c r="BN2" s="11"/>
      <c r="BO2" s="12"/>
      <c r="BP2" s="31"/>
      <c r="BQ2" s="31"/>
      <c r="BR2" s="11"/>
      <c r="BS2" s="12"/>
      <c r="BT2" s="31"/>
      <c r="BU2" s="32"/>
      <c r="BV2" s="9"/>
      <c r="BW2" s="10"/>
      <c r="BX2" s="7"/>
      <c r="BY2" s="32"/>
      <c r="BZ2" s="9"/>
      <c r="CA2" s="10"/>
      <c r="CB2" s="7"/>
      <c r="CD2" s="36">
        <v>0</v>
      </c>
      <c r="CE2" s="36"/>
      <c r="CF2" s="36">
        <v>0</v>
      </c>
      <c r="CG2" s="36">
        <v>0</v>
      </c>
      <c r="CH2" s="36">
        <v>0</v>
      </c>
      <c r="CI2" s="36">
        <v>0</v>
      </c>
      <c r="CJ2" s="36">
        <v>0</v>
      </c>
      <c r="CL2" s="36">
        <v>0</v>
      </c>
      <c r="CM2" s="36"/>
      <c r="CN2" s="36">
        <v>0</v>
      </c>
      <c r="CO2" s="36">
        <v>0</v>
      </c>
      <c r="CP2" s="36">
        <v>0</v>
      </c>
      <c r="CQ2" s="36">
        <v>0</v>
      </c>
      <c r="CR2" s="36">
        <v>0</v>
      </c>
      <c r="CT2" s="36">
        <v>0</v>
      </c>
      <c r="CU2" s="36"/>
      <c r="CV2" s="36">
        <v>0</v>
      </c>
      <c r="CW2" s="36">
        <v>0</v>
      </c>
      <c r="CX2" s="36">
        <v>0</v>
      </c>
      <c r="CY2" s="36">
        <v>0</v>
      </c>
      <c r="CZ2" s="36">
        <v>0</v>
      </c>
      <c r="DB2" s="36">
        <v>0</v>
      </c>
      <c r="DC2" s="36"/>
      <c r="DD2" s="36">
        <v>0</v>
      </c>
      <c r="DE2" s="36">
        <v>0</v>
      </c>
      <c r="DF2" s="36">
        <v>0</v>
      </c>
      <c r="DG2" s="36">
        <v>0</v>
      </c>
      <c r="DI2" s="36">
        <v>0</v>
      </c>
      <c r="DJ2" s="36"/>
      <c r="DK2" s="36">
        <v>0</v>
      </c>
      <c r="DL2" s="36">
        <v>0</v>
      </c>
      <c r="DM2" s="36">
        <v>0</v>
      </c>
      <c r="DN2" s="36">
        <v>0</v>
      </c>
      <c r="DO2" s="36">
        <v>0</v>
      </c>
      <c r="DQ2" s="36">
        <v>0</v>
      </c>
      <c r="DR2" s="36">
        <v>0</v>
      </c>
      <c r="DS2" s="36">
        <v>0</v>
      </c>
      <c r="DT2" s="5"/>
      <c r="DU2" s="36">
        <v>0</v>
      </c>
      <c r="DV2" s="36">
        <v>0</v>
      </c>
      <c r="DW2" s="36">
        <v>0</v>
      </c>
      <c r="DX2" s="5"/>
      <c r="DY2" s="36">
        <v>0</v>
      </c>
      <c r="DZ2" s="36">
        <v>0</v>
      </c>
      <c r="EA2" s="36">
        <v>0</v>
      </c>
      <c r="EC2" s="36">
        <v>0</v>
      </c>
      <c r="ED2" s="36">
        <v>0</v>
      </c>
      <c r="EE2" s="36">
        <v>0</v>
      </c>
    </row>
    <row r="3" spans="1:137" x14ac:dyDescent="0.25">
      <c r="A3" s="13">
        <v>-1</v>
      </c>
      <c r="B3" s="14">
        <v>0</v>
      </c>
      <c r="C3" s="15">
        <v>0</v>
      </c>
      <c r="D3" s="1"/>
      <c r="E3" s="13">
        <v>-1</v>
      </c>
      <c r="F3" s="14">
        <v>0</v>
      </c>
      <c r="G3" s="15">
        <v>0</v>
      </c>
      <c r="H3" s="1"/>
      <c r="I3" s="13">
        <v>-1</v>
      </c>
      <c r="J3" s="14">
        <v>0</v>
      </c>
      <c r="K3" s="15">
        <v>0</v>
      </c>
      <c r="L3" s="1"/>
      <c r="M3" s="13">
        <v>-1</v>
      </c>
      <c r="N3" s="14">
        <v>0</v>
      </c>
      <c r="O3" s="15">
        <v>0</v>
      </c>
      <c r="P3" s="1"/>
      <c r="Q3" s="13">
        <v>-1</v>
      </c>
      <c r="R3" s="14">
        <v>0</v>
      </c>
      <c r="S3" s="15">
        <v>0</v>
      </c>
      <c r="U3" s="13">
        <v>-1</v>
      </c>
      <c r="V3" s="14">
        <v>0</v>
      </c>
      <c r="W3" s="15">
        <v>0</v>
      </c>
      <c r="X3" s="1"/>
      <c r="Y3" s="13">
        <v>-1</v>
      </c>
      <c r="Z3" s="14">
        <v>0</v>
      </c>
      <c r="AA3" s="15">
        <v>0</v>
      </c>
      <c r="AB3" s="1"/>
      <c r="AC3" s="13">
        <v>-1</v>
      </c>
      <c r="AD3" s="14">
        <v>0</v>
      </c>
      <c r="AE3" s="15">
        <v>0</v>
      </c>
      <c r="AF3" s="1"/>
      <c r="AG3" s="13">
        <v>-1</v>
      </c>
      <c r="AH3" s="14">
        <v>0</v>
      </c>
      <c r="AI3" s="15">
        <v>0</v>
      </c>
      <c r="AJ3" s="1"/>
      <c r="AK3" s="13">
        <v>-1</v>
      </c>
      <c r="AL3" s="14">
        <v>0</v>
      </c>
      <c r="AM3" s="15">
        <v>0</v>
      </c>
      <c r="AO3" s="13">
        <v>-1</v>
      </c>
      <c r="AP3" s="14">
        <v>0</v>
      </c>
      <c r="AQ3" s="18">
        <v>0</v>
      </c>
      <c r="AR3" s="8"/>
      <c r="AS3" s="13">
        <v>-1</v>
      </c>
      <c r="AT3" s="14">
        <v>0</v>
      </c>
      <c r="AU3" s="15">
        <v>0</v>
      </c>
      <c r="AV3" s="8"/>
      <c r="AW3" s="13">
        <v>-1</v>
      </c>
      <c r="AX3" s="14">
        <v>0</v>
      </c>
      <c r="AY3" s="15">
        <v>0</v>
      </c>
      <c r="AZ3" s="8"/>
      <c r="BA3" s="13">
        <v>-1</v>
      </c>
      <c r="BB3" s="14">
        <v>0</v>
      </c>
      <c r="BC3" s="15">
        <v>0</v>
      </c>
      <c r="BD3" s="8"/>
      <c r="BE3" s="13">
        <v>-1</v>
      </c>
      <c r="BF3" s="14">
        <v>0</v>
      </c>
      <c r="BG3" s="15">
        <v>0</v>
      </c>
      <c r="BI3" s="18">
        <v>-1</v>
      </c>
      <c r="BJ3" s="18">
        <v>0</v>
      </c>
      <c r="BK3" s="14">
        <v>0</v>
      </c>
      <c r="BL3" s="33"/>
      <c r="BM3" s="13">
        <v>-1</v>
      </c>
      <c r="BN3" s="13">
        <v>0</v>
      </c>
      <c r="BO3" s="14">
        <v>0</v>
      </c>
      <c r="BP3" s="16"/>
      <c r="BQ3" s="13">
        <v>-1</v>
      </c>
      <c r="BR3" s="13">
        <v>0</v>
      </c>
      <c r="BS3" s="14">
        <v>0</v>
      </c>
      <c r="BT3" s="16"/>
      <c r="BU3" s="18">
        <v>-1</v>
      </c>
      <c r="BV3" s="18">
        <v>0</v>
      </c>
      <c r="BW3" s="14">
        <v>0</v>
      </c>
      <c r="BX3" s="33"/>
      <c r="BY3" s="18">
        <v>-1</v>
      </c>
      <c r="BZ3" s="18">
        <v>0</v>
      </c>
      <c r="CA3" s="14">
        <v>0</v>
      </c>
      <c r="CB3" s="33"/>
      <c r="CD3" s="36">
        <v>1</v>
      </c>
      <c r="CE3" s="36" t="s">
        <v>36</v>
      </c>
      <c r="CF3" s="36">
        <v>300</v>
      </c>
      <c r="CG3" s="36">
        <v>1</v>
      </c>
      <c r="CH3" s="36">
        <v>0.5</v>
      </c>
      <c r="CI3" s="36">
        <v>0.5</v>
      </c>
      <c r="CJ3" s="36">
        <v>2</v>
      </c>
      <c r="CL3" s="36">
        <v>1</v>
      </c>
      <c r="CM3" s="36" t="s">
        <v>36</v>
      </c>
      <c r="CN3" s="36">
        <v>700</v>
      </c>
      <c r="CO3" s="36">
        <v>1</v>
      </c>
      <c r="CP3" s="36">
        <v>0.5</v>
      </c>
      <c r="CQ3" s="36">
        <v>0.5</v>
      </c>
      <c r="CR3" s="36">
        <v>2</v>
      </c>
      <c r="CT3" s="36">
        <v>1</v>
      </c>
      <c r="CU3" s="36" t="s">
        <v>36</v>
      </c>
      <c r="CV3" s="36">
        <v>700</v>
      </c>
      <c r="CW3" s="36">
        <v>1</v>
      </c>
      <c r="CX3" s="36">
        <v>0.5</v>
      </c>
      <c r="CY3" s="36">
        <v>0.5</v>
      </c>
      <c r="CZ3" s="36">
        <v>2</v>
      </c>
      <c r="DB3" s="36">
        <v>1</v>
      </c>
      <c r="DC3" s="36" t="s">
        <v>36</v>
      </c>
      <c r="DD3" s="36">
        <v>999</v>
      </c>
      <c r="DE3" s="36">
        <v>1</v>
      </c>
      <c r="DF3" s="36">
        <v>0</v>
      </c>
      <c r="DG3" s="36">
        <f>DE3+DF3</f>
        <v>1</v>
      </c>
      <c r="DI3" s="36">
        <v>1</v>
      </c>
      <c r="DJ3" s="36" t="s">
        <v>36</v>
      </c>
      <c r="DK3" s="36">
        <v>699</v>
      </c>
      <c r="DL3" s="36">
        <v>1</v>
      </c>
      <c r="DM3" s="36">
        <v>0</v>
      </c>
      <c r="DN3" s="36">
        <v>0</v>
      </c>
      <c r="DO3" s="36">
        <f>DL3+DM3+DN3</f>
        <v>1</v>
      </c>
      <c r="DQ3" s="36">
        <v>1</v>
      </c>
      <c r="DR3" s="36">
        <v>395</v>
      </c>
      <c r="DS3" s="36">
        <v>0.5</v>
      </c>
      <c r="DT3" s="5"/>
      <c r="DU3" s="36">
        <v>1</v>
      </c>
      <c r="DV3" s="36">
        <v>445</v>
      </c>
      <c r="DW3" s="36">
        <v>0.5</v>
      </c>
      <c r="DX3" s="5"/>
      <c r="DY3" s="36">
        <v>1</v>
      </c>
      <c r="DZ3" s="36">
        <v>345</v>
      </c>
      <c r="EA3" s="36">
        <v>0.5</v>
      </c>
      <c r="EC3" s="36">
        <v>1</v>
      </c>
      <c r="ED3" s="36">
        <v>395</v>
      </c>
      <c r="EE3" s="36">
        <v>0.5</v>
      </c>
    </row>
    <row r="4" spans="1:137" x14ac:dyDescent="0.25">
      <c r="A4" s="20">
        <v>1</v>
      </c>
      <c r="B4" s="21">
        <v>32</v>
      </c>
      <c r="C4" s="20">
        <v>1</v>
      </c>
      <c r="D4" s="1"/>
      <c r="E4" s="22">
        <v>1</v>
      </c>
      <c r="F4" s="23">
        <v>24</v>
      </c>
      <c r="G4" s="22">
        <v>1</v>
      </c>
      <c r="H4" s="1"/>
      <c r="I4" s="22">
        <v>1</v>
      </c>
      <c r="J4" s="23">
        <v>30</v>
      </c>
      <c r="K4" s="22">
        <v>1</v>
      </c>
      <c r="L4" s="1"/>
      <c r="M4" s="22">
        <v>1</v>
      </c>
      <c r="N4" s="23">
        <v>30</v>
      </c>
      <c r="O4" s="22">
        <v>1</v>
      </c>
      <c r="P4" s="1"/>
      <c r="Q4" s="22">
        <v>1</v>
      </c>
      <c r="R4" s="23">
        <v>32</v>
      </c>
      <c r="S4" s="22">
        <v>1</v>
      </c>
      <c r="U4" s="22">
        <v>1</v>
      </c>
      <c r="V4" s="23">
        <v>38</v>
      </c>
      <c r="W4" s="22">
        <v>1</v>
      </c>
      <c r="X4" s="1"/>
      <c r="Y4" s="24">
        <v>1</v>
      </c>
      <c r="Z4" s="25">
        <v>30</v>
      </c>
      <c r="AA4" s="26">
        <v>1</v>
      </c>
      <c r="AB4" s="1"/>
      <c r="AC4" s="28">
        <v>1</v>
      </c>
      <c r="AD4" s="29">
        <v>35</v>
      </c>
      <c r="AE4" s="30">
        <v>1</v>
      </c>
      <c r="AF4" s="1"/>
      <c r="AG4" s="28">
        <v>1</v>
      </c>
      <c r="AH4" s="29">
        <v>30</v>
      </c>
      <c r="AI4" s="30">
        <v>1</v>
      </c>
      <c r="AJ4" s="1"/>
      <c r="AK4" s="28">
        <v>1</v>
      </c>
      <c r="AL4" s="29">
        <v>33</v>
      </c>
      <c r="AM4" s="30">
        <v>1</v>
      </c>
      <c r="AO4" s="22">
        <v>1</v>
      </c>
      <c r="AP4" s="23">
        <v>34</v>
      </c>
      <c r="AQ4" s="22">
        <v>1</v>
      </c>
      <c r="AR4" s="1"/>
      <c r="AS4" s="22">
        <v>1</v>
      </c>
      <c r="AT4" s="23">
        <v>29</v>
      </c>
      <c r="AU4" s="30">
        <v>1</v>
      </c>
      <c r="AV4" s="1"/>
      <c r="AW4" s="22">
        <v>1</v>
      </c>
      <c r="AX4" s="23">
        <v>32</v>
      </c>
      <c r="AY4" s="30">
        <v>1</v>
      </c>
      <c r="AZ4" s="1"/>
      <c r="BA4" s="22">
        <v>1</v>
      </c>
      <c r="BB4" s="23">
        <v>27</v>
      </c>
      <c r="BC4" s="30">
        <v>1</v>
      </c>
      <c r="BD4" s="1"/>
      <c r="BE4" s="22">
        <v>1</v>
      </c>
      <c r="BF4" s="23">
        <v>29</v>
      </c>
      <c r="BG4" s="30">
        <v>1</v>
      </c>
      <c r="BI4" s="28">
        <v>1</v>
      </c>
      <c r="BJ4" s="29">
        <v>34</v>
      </c>
      <c r="BK4" s="30">
        <v>1</v>
      </c>
      <c r="BL4" s="33"/>
      <c r="BM4" s="28">
        <v>1</v>
      </c>
      <c r="BN4" s="28">
        <v>200</v>
      </c>
      <c r="BO4" s="30">
        <v>1</v>
      </c>
      <c r="BP4" s="16"/>
      <c r="BQ4" s="28">
        <v>1</v>
      </c>
      <c r="BR4" s="22">
        <v>670</v>
      </c>
      <c r="BS4" s="30">
        <v>1</v>
      </c>
      <c r="BT4" s="16"/>
      <c r="BU4" s="28">
        <v>1</v>
      </c>
      <c r="BV4" s="29">
        <v>27</v>
      </c>
      <c r="BW4" s="30">
        <v>1</v>
      </c>
      <c r="BX4" s="33"/>
      <c r="BY4" s="22">
        <v>1</v>
      </c>
      <c r="BZ4" s="23">
        <v>29</v>
      </c>
      <c r="CA4" s="22">
        <v>1</v>
      </c>
      <c r="CB4" s="33"/>
      <c r="CD4" s="36">
        <v>301</v>
      </c>
      <c r="CE4" s="36" t="s">
        <v>36</v>
      </c>
      <c r="CF4" s="36">
        <v>749</v>
      </c>
      <c r="CG4" s="36">
        <v>1</v>
      </c>
      <c r="CH4" s="36">
        <v>1</v>
      </c>
      <c r="CI4" s="36">
        <v>0</v>
      </c>
      <c r="CJ4" s="36">
        <v>2</v>
      </c>
      <c r="CL4" s="36">
        <v>701</v>
      </c>
      <c r="CM4" s="36" t="s">
        <v>36</v>
      </c>
      <c r="CN4" s="37">
        <v>1200</v>
      </c>
      <c r="CO4" s="36">
        <v>1</v>
      </c>
      <c r="CP4" s="36">
        <v>1</v>
      </c>
      <c r="CQ4" s="36">
        <v>1</v>
      </c>
      <c r="CR4" s="36">
        <v>3</v>
      </c>
      <c r="CT4" s="36">
        <v>701</v>
      </c>
      <c r="CU4" s="36" t="s">
        <v>36</v>
      </c>
      <c r="CV4" s="37">
        <v>1200</v>
      </c>
      <c r="CW4" s="36">
        <v>1</v>
      </c>
      <c r="CX4" s="36">
        <v>1</v>
      </c>
      <c r="CY4" s="36">
        <v>1</v>
      </c>
      <c r="CZ4" s="36">
        <v>3</v>
      </c>
      <c r="DB4" s="36">
        <v>1000</v>
      </c>
      <c r="DC4" s="36" t="s">
        <v>36</v>
      </c>
      <c r="DD4" s="36">
        <v>1809</v>
      </c>
      <c r="DE4" s="36">
        <v>1</v>
      </c>
      <c r="DF4" s="36">
        <v>1</v>
      </c>
      <c r="DG4" s="36">
        <f t="shared" ref="DG4:DG6" si="0">DE4+DF4</f>
        <v>2</v>
      </c>
      <c r="DI4" s="36">
        <v>700</v>
      </c>
      <c r="DJ4" s="36" t="s">
        <v>36</v>
      </c>
      <c r="DK4" s="36">
        <v>1354</v>
      </c>
      <c r="DL4" s="36">
        <v>1</v>
      </c>
      <c r="DM4" s="36">
        <v>1</v>
      </c>
      <c r="DN4" s="36">
        <v>0</v>
      </c>
      <c r="DO4" s="36">
        <f t="shared" ref="DO4:DO8" si="1">DL4+DM4+DN4</f>
        <v>2</v>
      </c>
      <c r="DQ4" s="36">
        <v>396</v>
      </c>
      <c r="DR4" s="36">
        <v>790</v>
      </c>
      <c r="DS4" s="36">
        <v>1</v>
      </c>
      <c r="DU4" s="36">
        <v>446</v>
      </c>
      <c r="DV4" s="36">
        <v>890</v>
      </c>
      <c r="DW4" s="36">
        <v>1</v>
      </c>
      <c r="DY4" s="36">
        <v>346</v>
      </c>
      <c r="DZ4" s="36">
        <v>690</v>
      </c>
      <c r="EA4" s="36">
        <v>1</v>
      </c>
      <c r="EC4" s="36">
        <v>396</v>
      </c>
      <c r="ED4" s="36">
        <v>790</v>
      </c>
      <c r="EE4" s="36">
        <v>1</v>
      </c>
    </row>
    <row r="5" spans="1:137" x14ac:dyDescent="0.25">
      <c r="A5" s="20">
        <v>33</v>
      </c>
      <c r="B5" s="21">
        <v>64</v>
      </c>
      <c r="C5" s="20">
        <v>2</v>
      </c>
      <c r="D5" s="1"/>
      <c r="E5" s="22">
        <v>25</v>
      </c>
      <c r="F5" s="23">
        <v>48</v>
      </c>
      <c r="G5" s="22">
        <v>2</v>
      </c>
      <c r="H5" s="1"/>
      <c r="I5" s="22">
        <v>31</v>
      </c>
      <c r="J5" s="23">
        <v>59</v>
      </c>
      <c r="K5" s="22">
        <v>2</v>
      </c>
      <c r="L5" s="1"/>
      <c r="M5" s="22">
        <v>31</v>
      </c>
      <c r="N5" s="23">
        <v>59</v>
      </c>
      <c r="O5" s="22">
        <v>2</v>
      </c>
      <c r="P5" s="1"/>
      <c r="Q5" s="22">
        <v>33</v>
      </c>
      <c r="R5" s="23">
        <v>64</v>
      </c>
      <c r="S5" s="22">
        <v>2</v>
      </c>
      <c r="U5" s="22">
        <v>39</v>
      </c>
      <c r="V5" s="23">
        <v>76</v>
      </c>
      <c r="W5" s="22">
        <v>2</v>
      </c>
      <c r="X5" s="1"/>
      <c r="Y5" s="24">
        <v>31</v>
      </c>
      <c r="Z5" s="25">
        <v>59</v>
      </c>
      <c r="AA5" s="26">
        <v>2</v>
      </c>
      <c r="AB5" s="1"/>
      <c r="AC5" s="28">
        <v>36</v>
      </c>
      <c r="AD5" s="29">
        <v>70</v>
      </c>
      <c r="AE5" s="30">
        <v>2</v>
      </c>
      <c r="AF5" s="1"/>
      <c r="AG5" s="28">
        <v>31</v>
      </c>
      <c r="AH5" s="29">
        <v>59</v>
      </c>
      <c r="AI5" s="30">
        <v>2</v>
      </c>
      <c r="AJ5" s="1"/>
      <c r="AK5" s="28">
        <v>34</v>
      </c>
      <c r="AL5" s="29">
        <v>66</v>
      </c>
      <c r="AM5" s="30">
        <v>2</v>
      </c>
      <c r="AO5" s="22">
        <v>35</v>
      </c>
      <c r="AP5" s="23">
        <v>69</v>
      </c>
      <c r="AQ5" s="22">
        <v>2</v>
      </c>
      <c r="AR5" s="1"/>
      <c r="AS5" s="22">
        <v>30</v>
      </c>
      <c r="AT5" s="23">
        <v>59</v>
      </c>
      <c r="AU5" s="30">
        <v>2</v>
      </c>
      <c r="AV5" s="1"/>
      <c r="AW5" s="22">
        <v>33</v>
      </c>
      <c r="AX5" s="23">
        <v>65</v>
      </c>
      <c r="AY5" s="30">
        <v>2</v>
      </c>
      <c r="AZ5" s="1"/>
      <c r="BA5" s="22">
        <v>28</v>
      </c>
      <c r="BB5" s="23">
        <v>55</v>
      </c>
      <c r="BC5" s="30">
        <v>2</v>
      </c>
      <c r="BD5" s="1"/>
      <c r="BE5" s="22">
        <v>30</v>
      </c>
      <c r="BF5" s="23">
        <v>59</v>
      </c>
      <c r="BG5" s="30">
        <v>2</v>
      </c>
      <c r="BI5" s="28">
        <v>35</v>
      </c>
      <c r="BJ5" s="29">
        <v>69</v>
      </c>
      <c r="BK5" s="30">
        <v>2</v>
      </c>
      <c r="BL5" s="33"/>
      <c r="BM5" s="28">
        <v>201</v>
      </c>
      <c r="BN5" s="28">
        <v>400</v>
      </c>
      <c r="BO5" s="30">
        <v>2</v>
      </c>
      <c r="BP5" s="16"/>
      <c r="BQ5" s="28">
        <v>671</v>
      </c>
      <c r="BR5" s="22">
        <v>1330</v>
      </c>
      <c r="BS5" s="30">
        <v>2</v>
      </c>
      <c r="BT5" s="16"/>
      <c r="BU5" s="28">
        <v>28</v>
      </c>
      <c r="BV5" s="29">
        <v>55</v>
      </c>
      <c r="BW5" s="30">
        <v>2</v>
      </c>
      <c r="BX5" s="33"/>
      <c r="BY5" s="22">
        <v>30</v>
      </c>
      <c r="BZ5" s="23">
        <v>59</v>
      </c>
      <c r="CA5" s="22">
        <v>2</v>
      </c>
      <c r="CB5" s="33"/>
      <c r="CD5" s="36">
        <v>750</v>
      </c>
      <c r="CE5" s="36" t="s">
        <v>36</v>
      </c>
      <c r="CF5" s="37">
        <v>1499</v>
      </c>
      <c r="CG5" s="36">
        <v>1</v>
      </c>
      <c r="CH5" s="36">
        <v>1</v>
      </c>
      <c r="CI5" s="36">
        <v>1</v>
      </c>
      <c r="CJ5" s="36">
        <v>3</v>
      </c>
      <c r="CL5" s="37">
        <v>1201</v>
      </c>
      <c r="CM5" s="36" t="s">
        <v>36</v>
      </c>
      <c r="CN5" s="37">
        <v>1650</v>
      </c>
      <c r="CO5" s="36">
        <v>1</v>
      </c>
      <c r="CP5" s="36">
        <v>1</v>
      </c>
      <c r="CQ5" s="36">
        <v>2</v>
      </c>
      <c r="CR5" s="36">
        <v>4</v>
      </c>
      <c r="CT5" s="36">
        <v>1201</v>
      </c>
      <c r="CU5" s="36" t="s">
        <v>36</v>
      </c>
      <c r="CV5" s="37">
        <v>1699</v>
      </c>
      <c r="CW5" s="36">
        <v>1</v>
      </c>
      <c r="CX5" s="36">
        <v>1</v>
      </c>
      <c r="CY5" s="36">
        <v>2</v>
      </c>
      <c r="CZ5" s="36">
        <v>4</v>
      </c>
      <c r="DB5" s="36">
        <v>1810</v>
      </c>
      <c r="DC5" s="36" t="s">
        <v>36</v>
      </c>
      <c r="DD5" s="36">
        <v>2419</v>
      </c>
      <c r="DE5" s="36">
        <v>1</v>
      </c>
      <c r="DF5" s="36">
        <v>2</v>
      </c>
      <c r="DG5" s="36">
        <f t="shared" si="0"/>
        <v>3</v>
      </c>
      <c r="DI5" s="36">
        <v>1355</v>
      </c>
      <c r="DJ5" s="36" t="s">
        <v>36</v>
      </c>
      <c r="DK5" s="36">
        <v>1749</v>
      </c>
      <c r="DL5" s="36">
        <v>1</v>
      </c>
      <c r="DM5" s="36">
        <v>1</v>
      </c>
      <c r="DN5" s="36">
        <v>1</v>
      </c>
      <c r="DO5" s="36">
        <f t="shared" si="1"/>
        <v>3</v>
      </c>
      <c r="DQ5" s="36">
        <v>791</v>
      </c>
      <c r="DR5" s="36">
        <v>1580</v>
      </c>
      <c r="DS5" s="36">
        <v>2</v>
      </c>
      <c r="DU5" s="36">
        <v>891</v>
      </c>
      <c r="DV5" s="36">
        <v>1780</v>
      </c>
      <c r="DW5" s="36">
        <v>2</v>
      </c>
      <c r="DY5" s="36">
        <v>691</v>
      </c>
      <c r="DZ5" s="36">
        <v>1380</v>
      </c>
      <c r="EA5" s="36">
        <v>2</v>
      </c>
      <c r="EC5" s="36">
        <v>791</v>
      </c>
      <c r="ED5" s="36">
        <v>1580</v>
      </c>
      <c r="EE5" s="36">
        <v>2</v>
      </c>
    </row>
    <row r="6" spans="1:137" x14ac:dyDescent="0.25">
      <c r="A6" s="20">
        <v>65</v>
      </c>
      <c r="B6" s="21">
        <v>96</v>
      </c>
      <c r="C6" s="20">
        <v>3</v>
      </c>
      <c r="D6" s="1"/>
      <c r="E6" s="22">
        <v>49</v>
      </c>
      <c r="F6" s="23">
        <v>72</v>
      </c>
      <c r="G6" s="22">
        <v>3</v>
      </c>
      <c r="H6" s="1"/>
      <c r="I6" s="22">
        <v>60</v>
      </c>
      <c r="J6" s="23">
        <v>89</v>
      </c>
      <c r="K6" s="22">
        <v>3</v>
      </c>
      <c r="L6" s="1"/>
      <c r="M6" s="22">
        <v>60</v>
      </c>
      <c r="N6" s="23">
        <v>89</v>
      </c>
      <c r="O6" s="22">
        <v>3</v>
      </c>
      <c r="P6" s="1"/>
      <c r="Q6" s="22">
        <v>65</v>
      </c>
      <c r="R6" s="23">
        <v>96</v>
      </c>
      <c r="S6" s="22">
        <v>3</v>
      </c>
      <c r="U6" s="22">
        <v>77</v>
      </c>
      <c r="V6" s="23">
        <v>114</v>
      </c>
      <c r="W6" s="22">
        <v>3</v>
      </c>
      <c r="X6" s="1"/>
      <c r="Y6" s="24">
        <v>60</v>
      </c>
      <c r="Z6" s="25">
        <v>89</v>
      </c>
      <c r="AA6" s="26">
        <v>3</v>
      </c>
      <c r="AB6" s="1"/>
      <c r="AC6" s="28">
        <v>71</v>
      </c>
      <c r="AD6" s="29">
        <v>105</v>
      </c>
      <c r="AE6" s="30">
        <v>3</v>
      </c>
      <c r="AF6" s="1"/>
      <c r="AG6" s="28">
        <v>60</v>
      </c>
      <c r="AH6" s="29">
        <v>89</v>
      </c>
      <c r="AI6" s="30">
        <v>3</v>
      </c>
      <c r="AJ6" s="1"/>
      <c r="AK6" s="28">
        <v>67</v>
      </c>
      <c r="AL6" s="29">
        <v>99</v>
      </c>
      <c r="AM6" s="30">
        <v>3</v>
      </c>
      <c r="AO6" s="22">
        <v>70</v>
      </c>
      <c r="AP6" s="23">
        <v>103</v>
      </c>
      <c r="AQ6" s="22">
        <v>3</v>
      </c>
      <c r="AR6" s="1"/>
      <c r="AS6" s="22">
        <v>60</v>
      </c>
      <c r="AT6" s="23">
        <v>88</v>
      </c>
      <c r="AU6" s="30">
        <v>3</v>
      </c>
      <c r="AV6" s="1"/>
      <c r="AW6" s="22">
        <v>66</v>
      </c>
      <c r="AX6" s="23">
        <v>98</v>
      </c>
      <c r="AY6" s="30">
        <v>3</v>
      </c>
      <c r="AZ6" s="1"/>
      <c r="BA6" s="22">
        <v>56</v>
      </c>
      <c r="BB6" s="23">
        <v>82</v>
      </c>
      <c r="BC6" s="30">
        <v>3</v>
      </c>
      <c r="BD6" s="1"/>
      <c r="BE6" s="22">
        <v>60</v>
      </c>
      <c r="BF6" s="23">
        <v>88</v>
      </c>
      <c r="BG6" s="30">
        <v>3</v>
      </c>
      <c r="BI6" s="28">
        <v>70</v>
      </c>
      <c r="BJ6" s="29">
        <v>103</v>
      </c>
      <c r="BK6" s="30">
        <v>3</v>
      </c>
      <c r="BL6" s="33"/>
      <c r="BM6" s="28">
        <v>401</v>
      </c>
      <c r="BN6" s="28">
        <v>600</v>
      </c>
      <c r="BO6" s="30">
        <v>3</v>
      </c>
      <c r="BP6" s="16"/>
      <c r="BQ6" s="28">
        <v>1331</v>
      </c>
      <c r="BR6" s="22">
        <v>2000</v>
      </c>
      <c r="BS6" s="30">
        <v>3</v>
      </c>
      <c r="BT6" s="16"/>
      <c r="BU6" s="28">
        <v>56</v>
      </c>
      <c r="BV6" s="29">
        <v>82</v>
      </c>
      <c r="BW6" s="30">
        <v>3</v>
      </c>
      <c r="BX6" s="33"/>
      <c r="BY6" s="22">
        <v>60</v>
      </c>
      <c r="BZ6" s="23">
        <v>88</v>
      </c>
      <c r="CA6" s="22">
        <v>3</v>
      </c>
      <c r="CB6" s="33"/>
      <c r="CD6" s="37">
        <v>1500</v>
      </c>
      <c r="CE6" s="36" t="s">
        <v>36</v>
      </c>
      <c r="CF6" s="37">
        <v>2199</v>
      </c>
      <c r="CG6" s="36">
        <v>1</v>
      </c>
      <c r="CH6" s="36">
        <v>1</v>
      </c>
      <c r="CI6" s="36">
        <v>2</v>
      </c>
      <c r="CJ6" s="36">
        <v>4</v>
      </c>
      <c r="CL6" s="37">
        <v>1651</v>
      </c>
      <c r="CM6" s="36" t="s">
        <v>36</v>
      </c>
      <c r="CN6" s="37">
        <v>2100</v>
      </c>
      <c r="CO6" s="36">
        <v>1</v>
      </c>
      <c r="CP6" s="36">
        <v>1</v>
      </c>
      <c r="CQ6" s="36">
        <v>3</v>
      </c>
      <c r="CR6" s="36">
        <v>5</v>
      </c>
      <c r="CT6" s="37">
        <v>1700</v>
      </c>
      <c r="CU6" s="36" t="s">
        <v>36</v>
      </c>
      <c r="CV6" s="37">
        <v>2150</v>
      </c>
      <c r="CW6" s="36">
        <v>1</v>
      </c>
      <c r="CX6" s="36">
        <v>1</v>
      </c>
      <c r="CY6" s="36">
        <v>3</v>
      </c>
      <c r="CZ6" s="36">
        <v>5</v>
      </c>
      <c r="DB6" s="36">
        <v>2420</v>
      </c>
      <c r="DC6" s="36" t="s">
        <v>36</v>
      </c>
      <c r="DD6" s="36">
        <v>9999999</v>
      </c>
      <c r="DE6" s="36">
        <v>1</v>
      </c>
      <c r="DF6" s="36">
        <v>3</v>
      </c>
      <c r="DG6" s="36">
        <f t="shared" si="0"/>
        <v>4</v>
      </c>
      <c r="DI6" s="36">
        <v>1750</v>
      </c>
      <c r="DJ6" s="36" t="s">
        <v>36</v>
      </c>
      <c r="DK6" s="36">
        <v>2088</v>
      </c>
      <c r="DL6" s="36">
        <v>1</v>
      </c>
      <c r="DM6" s="36">
        <v>1</v>
      </c>
      <c r="DN6" s="36">
        <v>2</v>
      </c>
      <c r="DO6" s="36">
        <f t="shared" si="1"/>
        <v>4</v>
      </c>
      <c r="DQ6" s="36">
        <v>1581</v>
      </c>
      <c r="DR6" s="36">
        <v>2370</v>
      </c>
      <c r="DS6" s="36">
        <v>3</v>
      </c>
      <c r="DU6" s="36">
        <v>1781</v>
      </c>
      <c r="DV6" s="36">
        <v>2670</v>
      </c>
      <c r="DW6" s="36">
        <v>3</v>
      </c>
      <c r="DY6" s="36">
        <v>1381</v>
      </c>
      <c r="DZ6" s="36">
        <v>2070</v>
      </c>
      <c r="EA6" s="36">
        <v>3</v>
      </c>
      <c r="EC6" s="36">
        <v>1581</v>
      </c>
      <c r="ED6" s="36">
        <v>2370</v>
      </c>
      <c r="EE6" s="36">
        <v>3</v>
      </c>
    </row>
    <row r="7" spans="1:137" x14ac:dyDescent="0.25">
      <c r="A7" s="20">
        <v>97</v>
      </c>
      <c r="B7" s="21">
        <v>128</v>
      </c>
      <c r="C7" s="20">
        <v>4</v>
      </c>
      <c r="D7" s="1"/>
      <c r="E7" s="22">
        <v>73</v>
      </c>
      <c r="F7" s="23">
        <v>96</v>
      </c>
      <c r="G7" s="22">
        <v>4</v>
      </c>
      <c r="H7" s="1"/>
      <c r="I7" s="22">
        <v>90</v>
      </c>
      <c r="J7" s="23">
        <v>118</v>
      </c>
      <c r="K7" s="22">
        <v>4</v>
      </c>
      <c r="L7" s="1"/>
      <c r="M7" s="22">
        <v>90</v>
      </c>
      <c r="N7" s="23">
        <v>118</v>
      </c>
      <c r="O7" s="22">
        <v>4</v>
      </c>
      <c r="P7" s="1"/>
      <c r="Q7" s="22">
        <v>97</v>
      </c>
      <c r="R7" s="23">
        <v>128</v>
      </c>
      <c r="S7" s="22">
        <v>4</v>
      </c>
      <c r="U7" s="22">
        <v>115</v>
      </c>
      <c r="V7" s="23">
        <v>152</v>
      </c>
      <c r="W7" s="22">
        <v>4</v>
      </c>
      <c r="X7" s="1"/>
      <c r="Y7" s="24">
        <v>90</v>
      </c>
      <c r="Z7" s="25">
        <v>118</v>
      </c>
      <c r="AA7" s="26">
        <v>4</v>
      </c>
      <c r="AB7" s="1"/>
      <c r="AC7" s="28">
        <v>106</v>
      </c>
      <c r="AD7" s="29">
        <v>140</v>
      </c>
      <c r="AE7" s="30">
        <v>4</v>
      </c>
      <c r="AF7" s="1"/>
      <c r="AG7" s="28">
        <v>90</v>
      </c>
      <c r="AH7" s="29">
        <v>118</v>
      </c>
      <c r="AI7" s="30">
        <v>4</v>
      </c>
      <c r="AJ7" s="1"/>
      <c r="AK7" s="28">
        <v>100</v>
      </c>
      <c r="AL7" s="29">
        <v>132</v>
      </c>
      <c r="AM7" s="30">
        <v>4</v>
      </c>
      <c r="AO7" s="22">
        <v>104</v>
      </c>
      <c r="AP7" s="23">
        <v>138</v>
      </c>
      <c r="AQ7" s="22">
        <v>4</v>
      </c>
      <c r="AR7" s="1"/>
      <c r="AS7" s="22">
        <v>89</v>
      </c>
      <c r="AT7" s="23">
        <v>118</v>
      </c>
      <c r="AU7" s="30">
        <v>4</v>
      </c>
      <c r="AV7" s="1"/>
      <c r="AW7" s="22">
        <v>99</v>
      </c>
      <c r="AX7" s="23">
        <v>131</v>
      </c>
      <c r="AY7" s="30">
        <v>4</v>
      </c>
      <c r="AZ7" s="1"/>
      <c r="BA7" s="22">
        <v>83</v>
      </c>
      <c r="BB7" s="23">
        <v>110</v>
      </c>
      <c r="BC7" s="30">
        <v>4</v>
      </c>
      <c r="BD7" s="1"/>
      <c r="BE7" s="22">
        <v>89</v>
      </c>
      <c r="BF7" s="23">
        <v>118</v>
      </c>
      <c r="BG7" s="30">
        <v>4</v>
      </c>
      <c r="BI7" s="28">
        <v>104</v>
      </c>
      <c r="BJ7" s="29">
        <v>138</v>
      </c>
      <c r="BK7" s="30">
        <v>4</v>
      </c>
      <c r="BL7" s="33"/>
      <c r="BM7" s="28">
        <v>601</v>
      </c>
      <c r="BN7" s="28">
        <v>810</v>
      </c>
      <c r="BO7" s="30">
        <v>4</v>
      </c>
      <c r="BP7" s="16"/>
      <c r="BQ7" s="28">
        <v>2001</v>
      </c>
      <c r="BR7" s="22">
        <v>2660</v>
      </c>
      <c r="BS7" s="30">
        <v>4</v>
      </c>
      <c r="BT7" s="16"/>
      <c r="BU7" s="28">
        <v>83</v>
      </c>
      <c r="BV7" s="29">
        <v>110</v>
      </c>
      <c r="BW7" s="30">
        <v>4</v>
      </c>
      <c r="BX7" s="33"/>
      <c r="BY7" s="22">
        <v>89</v>
      </c>
      <c r="BZ7" s="23">
        <v>118</v>
      </c>
      <c r="CA7" s="22">
        <v>4</v>
      </c>
      <c r="CB7" s="33"/>
      <c r="CD7" s="37">
        <v>2200</v>
      </c>
      <c r="CE7" s="36" t="s">
        <v>36</v>
      </c>
      <c r="CF7" s="37">
        <v>2899</v>
      </c>
      <c r="CG7" s="36">
        <v>1</v>
      </c>
      <c r="CH7" s="36">
        <v>1</v>
      </c>
      <c r="CI7" s="36">
        <v>3</v>
      </c>
      <c r="CJ7" s="36">
        <v>5</v>
      </c>
      <c r="CL7" s="37">
        <v>2101</v>
      </c>
      <c r="CM7" s="36" t="s">
        <v>36</v>
      </c>
      <c r="CN7" s="37">
        <v>2550</v>
      </c>
      <c r="CO7" s="36">
        <v>1</v>
      </c>
      <c r="CP7" s="36">
        <v>1</v>
      </c>
      <c r="CQ7" s="36">
        <v>4</v>
      </c>
      <c r="CR7" s="36">
        <v>6</v>
      </c>
      <c r="CT7" s="37">
        <v>2151</v>
      </c>
      <c r="CU7" s="36" t="s">
        <v>36</v>
      </c>
      <c r="CV7" s="37">
        <v>2600</v>
      </c>
      <c r="CW7" s="36">
        <v>1</v>
      </c>
      <c r="CX7" s="36">
        <v>1</v>
      </c>
      <c r="CY7" s="36">
        <v>4</v>
      </c>
      <c r="CZ7" s="36">
        <v>6</v>
      </c>
      <c r="DI7" s="36">
        <v>2089</v>
      </c>
      <c r="DJ7" s="36" t="s">
        <v>36</v>
      </c>
      <c r="DK7" s="36">
        <v>4233</v>
      </c>
      <c r="DL7" s="36">
        <v>1</v>
      </c>
      <c r="DM7" s="36">
        <v>1</v>
      </c>
      <c r="DN7" s="36">
        <v>3</v>
      </c>
      <c r="DO7" s="36">
        <f t="shared" si="1"/>
        <v>5</v>
      </c>
      <c r="DQ7" s="36">
        <v>2371</v>
      </c>
      <c r="DR7" s="36">
        <v>3160</v>
      </c>
      <c r="DS7" s="36">
        <v>4</v>
      </c>
      <c r="DU7" s="36">
        <v>2671</v>
      </c>
      <c r="DV7" s="36">
        <v>3560</v>
      </c>
      <c r="DW7" s="36">
        <v>4</v>
      </c>
      <c r="DY7" s="36">
        <v>2071</v>
      </c>
      <c r="DZ7" s="36">
        <v>2760</v>
      </c>
      <c r="EA7" s="36">
        <v>4</v>
      </c>
      <c r="EC7" s="36">
        <v>2371</v>
      </c>
      <c r="ED7" s="36">
        <v>3160</v>
      </c>
      <c r="EE7" s="36">
        <v>4</v>
      </c>
    </row>
    <row r="8" spans="1:137" x14ac:dyDescent="0.25">
      <c r="A8" s="20">
        <v>129</v>
      </c>
      <c r="B8" s="21">
        <v>160</v>
      </c>
      <c r="C8" s="20">
        <v>5</v>
      </c>
      <c r="D8" s="1"/>
      <c r="E8" s="22">
        <v>97</v>
      </c>
      <c r="F8" s="23">
        <v>120</v>
      </c>
      <c r="G8" s="22">
        <v>5</v>
      </c>
      <c r="H8" s="1"/>
      <c r="I8" s="22">
        <v>119</v>
      </c>
      <c r="J8" s="23">
        <v>148</v>
      </c>
      <c r="K8" s="22">
        <v>5</v>
      </c>
      <c r="L8" s="1"/>
      <c r="M8" s="22">
        <v>119</v>
      </c>
      <c r="N8" s="23">
        <v>148</v>
      </c>
      <c r="O8" s="22">
        <v>5</v>
      </c>
      <c r="P8" s="1"/>
      <c r="Q8" s="22">
        <v>129</v>
      </c>
      <c r="R8" s="23">
        <v>160</v>
      </c>
      <c r="S8" s="22">
        <v>5</v>
      </c>
      <c r="U8" s="22">
        <v>153</v>
      </c>
      <c r="V8" s="23">
        <v>190</v>
      </c>
      <c r="W8" s="22">
        <v>5</v>
      </c>
      <c r="X8" s="1"/>
      <c r="Y8" s="24">
        <v>119</v>
      </c>
      <c r="Z8" s="25">
        <v>148</v>
      </c>
      <c r="AA8" s="26">
        <v>5</v>
      </c>
      <c r="AB8" s="1"/>
      <c r="AC8" s="28">
        <v>141</v>
      </c>
      <c r="AD8" s="29">
        <v>175</v>
      </c>
      <c r="AE8" s="30">
        <v>5</v>
      </c>
      <c r="AF8" s="1"/>
      <c r="AG8" s="28">
        <v>119</v>
      </c>
      <c r="AH8" s="29">
        <v>148</v>
      </c>
      <c r="AI8" s="30">
        <v>5</v>
      </c>
      <c r="AJ8" s="1"/>
      <c r="AK8" s="28">
        <v>133</v>
      </c>
      <c r="AL8" s="29">
        <v>165</v>
      </c>
      <c r="AM8" s="30">
        <v>5</v>
      </c>
      <c r="AO8" s="22">
        <v>139</v>
      </c>
      <c r="AP8" s="23">
        <v>172</v>
      </c>
      <c r="AQ8" s="22">
        <v>5</v>
      </c>
      <c r="AR8" s="1"/>
      <c r="AS8" s="22">
        <v>119</v>
      </c>
      <c r="AT8" s="23">
        <v>147</v>
      </c>
      <c r="AU8" s="30">
        <v>5</v>
      </c>
      <c r="AV8" s="1"/>
      <c r="AW8" s="22">
        <v>132</v>
      </c>
      <c r="AX8" s="23">
        <v>164</v>
      </c>
      <c r="AY8" s="30">
        <v>5</v>
      </c>
      <c r="AZ8" s="1"/>
      <c r="BA8" s="22">
        <v>111</v>
      </c>
      <c r="BB8" s="23">
        <v>137</v>
      </c>
      <c r="BC8" s="30">
        <v>5</v>
      </c>
      <c r="BD8" s="1"/>
      <c r="BE8" s="22">
        <v>119</v>
      </c>
      <c r="BF8" s="23">
        <v>147</v>
      </c>
      <c r="BG8" s="30">
        <v>5</v>
      </c>
      <c r="BI8" s="28">
        <v>139</v>
      </c>
      <c r="BJ8" s="29">
        <v>172</v>
      </c>
      <c r="BK8" s="30">
        <v>5</v>
      </c>
      <c r="BL8" s="33"/>
      <c r="BM8" s="28">
        <v>811</v>
      </c>
      <c r="BN8" s="28">
        <v>1010</v>
      </c>
      <c r="BO8" s="30">
        <v>5</v>
      </c>
      <c r="BP8" s="16"/>
      <c r="BQ8" s="28">
        <v>2661</v>
      </c>
      <c r="BR8" s="22">
        <v>3330</v>
      </c>
      <c r="BS8" s="30">
        <v>5</v>
      </c>
      <c r="BT8" s="16"/>
      <c r="BU8" s="28">
        <v>111</v>
      </c>
      <c r="BV8" s="29">
        <v>137</v>
      </c>
      <c r="BW8" s="30">
        <v>5</v>
      </c>
      <c r="BX8" s="33"/>
      <c r="BY8" s="22">
        <v>119</v>
      </c>
      <c r="BZ8" s="23">
        <v>147</v>
      </c>
      <c r="CA8" s="22">
        <v>5</v>
      </c>
      <c r="CB8" s="33"/>
      <c r="CD8" s="37">
        <v>2900</v>
      </c>
      <c r="CE8" s="36" t="s">
        <v>36</v>
      </c>
      <c r="CF8" s="37">
        <v>3599</v>
      </c>
      <c r="CG8" s="36">
        <v>1</v>
      </c>
      <c r="CH8" s="36">
        <v>1</v>
      </c>
      <c r="CI8" s="36">
        <v>4</v>
      </c>
      <c r="CJ8" s="36">
        <v>6</v>
      </c>
      <c r="CL8" s="37">
        <v>2551</v>
      </c>
      <c r="CM8" s="36" t="s">
        <v>36</v>
      </c>
      <c r="CN8" s="37">
        <v>3000</v>
      </c>
      <c r="CO8" s="36">
        <v>1</v>
      </c>
      <c r="CP8" s="36">
        <v>1</v>
      </c>
      <c r="CQ8" s="36">
        <v>5</v>
      </c>
      <c r="CR8" s="36">
        <v>7</v>
      </c>
      <c r="CT8" s="37">
        <v>2601</v>
      </c>
      <c r="CU8" s="36" t="s">
        <v>36</v>
      </c>
      <c r="CV8" s="37">
        <v>3050</v>
      </c>
      <c r="CW8" s="36">
        <v>1</v>
      </c>
      <c r="CX8" s="36">
        <v>1</v>
      </c>
      <c r="CY8" s="36">
        <v>5</v>
      </c>
      <c r="CZ8" s="36">
        <v>7</v>
      </c>
      <c r="DI8" s="36">
        <v>4234</v>
      </c>
      <c r="DJ8" s="36" t="s">
        <v>36</v>
      </c>
      <c r="DK8" s="36">
        <v>9999999</v>
      </c>
      <c r="DL8" s="36">
        <v>1</v>
      </c>
      <c r="DM8" s="36">
        <v>1</v>
      </c>
      <c r="DN8" s="36">
        <v>4</v>
      </c>
      <c r="DO8" s="36">
        <f t="shared" si="1"/>
        <v>6</v>
      </c>
      <c r="DQ8" s="36">
        <v>3161</v>
      </c>
      <c r="DR8" s="36">
        <v>3950</v>
      </c>
      <c r="DS8" s="36">
        <v>5</v>
      </c>
      <c r="DU8" s="36">
        <v>3561</v>
      </c>
      <c r="DV8" s="36">
        <v>4450</v>
      </c>
      <c r="DW8" s="36">
        <v>5</v>
      </c>
      <c r="DY8" s="36">
        <v>2761</v>
      </c>
      <c r="DZ8" s="36">
        <v>3450</v>
      </c>
      <c r="EA8" s="36">
        <v>5</v>
      </c>
      <c r="EC8" s="36">
        <v>3161</v>
      </c>
      <c r="ED8" s="36">
        <v>3950</v>
      </c>
      <c r="EE8" s="36">
        <v>5</v>
      </c>
    </row>
    <row r="9" spans="1:137" x14ac:dyDescent="0.25">
      <c r="A9" s="20">
        <v>161</v>
      </c>
      <c r="B9" s="21">
        <v>192</v>
      </c>
      <c r="C9" s="20">
        <v>6</v>
      </c>
      <c r="D9" s="1"/>
      <c r="E9" s="22">
        <v>121</v>
      </c>
      <c r="F9" s="23">
        <v>144</v>
      </c>
      <c r="G9" s="22">
        <v>6</v>
      </c>
      <c r="H9" s="1"/>
      <c r="I9" s="22">
        <v>149</v>
      </c>
      <c r="J9" s="23">
        <v>177</v>
      </c>
      <c r="K9" s="22">
        <v>6</v>
      </c>
      <c r="L9" s="1"/>
      <c r="M9" s="55">
        <v>149</v>
      </c>
      <c r="N9" s="23">
        <v>177</v>
      </c>
      <c r="O9" s="22">
        <v>6</v>
      </c>
      <c r="P9" s="1"/>
      <c r="Q9" s="22">
        <v>161</v>
      </c>
      <c r="R9" s="23">
        <v>192</v>
      </c>
      <c r="S9" s="22">
        <v>6</v>
      </c>
      <c r="U9" s="22">
        <v>191</v>
      </c>
      <c r="V9" s="23">
        <v>228</v>
      </c>
      <c r="W9" s="22">
        <v>6</v>
      </c>
      <c r="X9" s="1"/>
      <c r="Y9" s="24">
        <v>149</v>
      </c>
      <c r="Z9" s="25">
        <v>177</v>
      </c>
      <c r="AA9" s="26">
        <v>6</v>
      </c>
      <c r="AB9" s="1"/>
      <c r="AC9" s="28">
        <v>176</v>
      </c>
      <c r="AD9" s="29">
        <v>210</v>
      </c>
      <c r="AE9" s="30">
        <v>6</v>
      </c>
      <c r="AF9" s="1"/>
      <c r="AG9" s="28">
        <v>149</v>
      </c>
      <c r="AH9" s="29">
        <v>177</v>
      </c>
      <c r="AI9" s="30">
        <v>6</v>
      </c>
      <c r="AJ9" s="1"/>
      <c r="AK9" s="28">
        <v>166</v>
      </c>
      <c r="AL9" s="29">
        <v>198</v>
      </c>
      <c r="AM9" s="30">
        <v>6</v>
      </c>
      <c r="AO9" s="22">
        <v>173</v>
      </c>
      <c r="AP9" s="23">
        <v>207</v>
      </c>
      <c r="AQ9" s="22">
        <v>6</v>
      </c>
      <c r="AR9" s="1"/>
      <c r="AS9" s="22">
        <v>148</v>
      </c>
      <c r="AT9" s="23">
        <v>177</v>
      </c>
      <c r="AU9" s="30">
        <v>6</v>
      </c>
      <c r="AV9" s="1"/>
      <c r="AW9" s="22">
        <v>165</v>
      </c>
      <c r="AX9" s="23">
        <v>197</v>
      </c>
      <c r="AY9" s="30">
        <v>6</v>
      </c>
      <c r="AZ9" s="1"/>
      <c r="BA9" s="22">
        <v>138</v>
      </c>
      <c r="BB9" s="23">
        <v>165</v>
      </c>
      <c r="BC9" s="30">
        <v>6</v>
      </c>
      <c r="BD9" s="1"/>
      <c r="BE9" s="22">
        <v>148</v>
      </c>
      <c r="BF9" s="23">
        <v>177</v>
      </c>
      <c r="BG9" s="30">
        <v>6</v>
      </c>
      <c r="BI9" s="28">
        <v>173</v>
      </c>
      <c r="BJ9" s="29">
        <v>207</v>
      </c>
      <c r="BK9" s="30">
        <v>6</v>
      </c>
      <c r="BL9" s="33"/>
      <c r="BM9" s="28">
        <v>1011</v>
      </c>
      <c r="BN9" s="28">
        <v>1210</v>
      </c>
      <c r="BO9" s="30">
        <v>6</v>
      </c>
      <c r="BP9" s="16"/>
      <c r="BQ9" s="28">
        <v>3331</v>
      </c>
      <c r="BR9" s="22">
        <v>3990</v>
      </c>
      <c r="BS9" s="30">
        <v>6</v>
      </c>
      <c r="BT9" s="16"/>
      <c r="BU9" s="28">
        <v>138</v>
      </c>
      <c r="BV9" s="29">
        <v>165</v>
      </c>
      <c r="BW9" s="30">
        <v>6</v>
      </c>
      <c r="BX9" s="33"/>
      <c r="BY9" s="22">
        <v>148</v>
      </c>
      <c r="BZ9" s="23">
        <v>177</v>
      </c>
      <c r="CA9" s="22">
        <v>6</v>
      </c>
      <c r="CB9" s="33"/>
      <c r="CD9" s="37">
        <v>3600</v>
      </c>
      <c r="CE9" s="36" t="s">
        <v>36</v>
      </c>
      <c r="CF9" s="37">
        <v>9999</v>
      </c>
      <c r="CG9" s="36">
        <v>1</v>
      </c>
      <c r="CH9" s="36">
        <v>1</v>
      </c>
      <c r="CI9" s="36">
        <v>5</v>
      </c>
      <c r="CJ9" s="36">
        <v>7</v>
      </c>
      <c r="CL9" s="37">
        <v>3001</v>
      </c>
      <c r="CM9" s="36" t="s">
        <v>36</v>
      </c>
      <c r="CN9" s="37">
        <v>3450</v>
      </c>
      <c r="CO9" s="36">
        <v>1</v>
      </c>
      <c r="CP9" s="36">
        <v>1</v>
      </c>
      <c r="CQ9" s="36">
        <v>6</v>
      </c>
      <c r="CR9" s="36">
        <v>8</v>
      </c>
      <c r="CT9" s="37">
        <v>3051</v>
      </c>
      <c r="CU9" s="36" t="s">
        <v>36</v>
      </c>
      <c r="CV9" s="37">
        <v>3500</v>
      </c>
      <c r="CW9" s="36">
        <v>1</v>
      </c>
      <c r="CX9" s="36">
        <v>1</v>
      </c>
      <c r="CY9" s="36">
        <v>6</v>
      </c>
      <c r="CZ9" s="36">
        <v>8</v>
      </c>
      <c r="DQ9" s="36">
        <v>3951</v>
      </c>
      <c r="DR9" s="36">
        <v>4740</v>
      </c>
      <c r="DS9" s="36">
        <v>6</v>
      </c>
      <c r="DU9" s="36">
        <v>4451</v>
      </c>
      <c r="DV9" s="36">
        <v>5340</v>
      </c>
      <c r="DW9" s="36">
        <v>6</v>
      </c>
      <c r="DY9" s="36">
        <v>3451</v>
      </c>
      <c r="DZ9" s="36">
        <v>4140</v>
      </c>
      <c r="EA9" s="36">
        <v>6</v>
      </c>
      <c r="EC9" s="36">
        <v>3951</v>
      </c>
      <c r="ED9" s="36">
        <v>4740</v>
      </c>
      <c r="EE9" s="36">
        <v>6</v>
      </c>
    </row>
    <row r="10" spans="1:137" x14ac:dyDescent="0.25">
      <c r="A10" s="20">
        <v>193</v>
      </c>
      <c r="B10" s="21">
        <v>224</v>
      </c>
      <c r="C10" s="20">
        <v>7</v>
      </c>
      <c r="D10" s="1"/>
      <c r="E10" s="22">
        <v>145</v>
      </c>
      <c r="F10" s="23">
        <v>168</v>
      </c>
      <c r="G10" s="22">
        <v>7</v>
      </c>
      <c r="H10" s="1"/>
      <c r="I10" s="22">
        <v>178</v>
      </c>
      <c r="J10" s="23">
        <v>207</v>
      </c>
      <c r="K10" s="22">
        <v>7</v>
      </c>
      <c r="L10" s="1"/>
      <c r="M10" s="22">
        <v>178</v>
      </c>
      <c r="N10" s="23">
        <v>207</v>
      </c>
      <c r="O10" s="22">
        <v>7</v>
      </c>
      <c r="P10" s="1"/>
      <c r="Q10" s="22">
        <v>193</v>
      </c>
      <c r="R10" s="23">
        <v>224</v>
      </c>
      <c r="S10" s="22">
        <v>7</v>
      </c>
      <c r="U10" s="22">
        <v>229</v>
      </c>
      <c r="V10" s="23">
        <v>266</v>
      </c>
      <c r="W10" s="22">
        <v>7</v>
      </c>
      <c r="X10" s="1"/>
      <c r="Y10" s="24">
        <v>178</v>
      </c>
      <c r="Z10" s="25">
        <v>207</v>
      </c>
      <c r="AA10" s="26">
        <v>7</v>
      </c>
      <c r="AB10" s="1"/>
      <c r="AC10" s="28">
        <v>211</v>
      </c>
      <c r="AD10" s="29">
        <v>245</v>
      </c>
      <c r="AE10" s="30">
        <v>7</v>
      </c>
      <c r="AF10" s="1"/>
      <c r="AG10" s="28">
        <v>178</v>
      </c>
      <c r="AH10" s="29">
        <v>207</v>
      </c>
      <c r="AI10" s="30">
        <v>7</v>
      </c>
      <c r="AJ10" s="1"/>
      <c r="AK10" s="28">
        <v>199</v>
      </c>
      <c r="AL10" s="29">
        <v>231</v>
      </c>
      <c r="AM10" s="30">
        <v>7</v>
      </c>
      <c r="AO10" s="22">
        <v>208</v>
      </c>
      <c r="AP10" s="23">
        <v>242</v>
      </c>
      <c r="AQ10" s="22">
        <v>7</v>
      </c>
      <c r="AR10" s="1"/>
      <c r="AS10" s="22">
        <v>178</v>
      </c>
      <c r="AT10" s="23">
        <v>206</v>
      </c>
      <c r="AU10" s="30">
        <v>7</v>
      </c>
      <c r="AV10" s="1"/>
      <c r="AW10" s="22">
        <v>198</v>
      </c>
      <c r="AX10" s="23">
        <v>230</v>
      </c>
      <c r="AY10" s="30">
        <v>7</v>
      </c>
      <c r="AZ10" s="1"/>
      <c r="BA10" s="22">
        <v>166</v>
      </c>
      <c r="BB10" s="23">
        <v>192</v>
      </c>
      <c r="BC10" s="30">
        <v>7</v>
      </c>
      <c r="BD10" s="1"/>
      <c r="BE10" s="22">
        <v>178</v>
      </c>
      <c r="BF10" s="23">
        <v>207</v>
      </c>
      <c r="BG10" s="30">
        <v>7</v>
      </c>
      <c r="BI10" s="28">
        <v>208</v>
      </c>
      <c r="BJ10" s="29">
        <v>242</v>
      </c>
      <c r="BK10" s="30">
        <v>7</v>
      </c>
      <c r="BL10" s="33"/>
      <c r="BM10" s="28">
        <v>1211</v>
      </c>
      <c r="BN10" s="28">
        <v>1410</v>
      </c>
      <c r="BO10" s="30">
        <v>7</v>
      </c>
      <c r="BP10" s="16"/>
      <c r="BQ10" s="28">
        <v>3991</v>
      </c>
      <c r="BR10" s="22">
        <v>4660</v>
      </c>
      <c r="BS10" s="30">
        <v>7</v>
      </c>
      <c r="BT10" s="16"/>
      <c r="BU10" s="28">
        <v>166</v>
      </c>
      <c r="BV10" s="29">
        <v>192</v>
      </c>
      <c r="BW10" s="30">
        <v>7</v>
      </c>
      <c r="BX10" s="33"/>
      <c r="BY10" s="22">
        <v>178</v>
      </c>
      <c r="BZ10" s="23">
        <v>207</v>
      </c>
      <c r="CA10" s="22">
        <v>7</v>
      </c>
      <c r="CB10" s="33"/>
      <c r="CL10" s="37">
        <v>3451</v>
      </c>
      <c r="CM10" s="36" t="s">
        <v>36</v>
      </c>
      <c r="CN10" s="37">
        <v>3900</v>
      </c>
      <c r="CO10" s="36">
        <v>1</v>
      </c>
      <c r="CP10" s="36">
        <v>1</v>
      </c>
      <c r="CQ10" s="36">
        <v>7</v>
      </c>
      <c r="CR10" s="36">
        <v>9</v>
      </c>
      <c r="CT10" s="37">
        <v>3501</v>
      </c>
      <c r="CU10" s="36" t="s">
        <v>36</v>
      </c>
      <c r="CV10" s="37">
        <v>3950</v>
      </c>
      <c r="CW10" s="36">
        <v>1</v>
      </c>
      <c r="CX10" s="36">
        <v>1</v>
      </c>
      <c r="CY10" s="36">
        <v>7</v>
      </c>
      <c r="CZ10" s="36">
        <v>9</v>
      </c>
      <c r="DQ10" s="36">
        <v>4741</v>
      </c>
      <c r="DR10" s="36">
        <v>5530</v>
      </c>
      <c r="DS10" s="36">
        <v>7</v>
      </c>
      <c r="DU10" s="36">
        <v>5341</v>
      </c>
      <c r="DV10" s="36">
        <v>6230</v>
      </c>
      <c r="DW10" s="36">
        <v>7</v>
      </c>
      <c r="DY10" s="36">
        <v>4141</v>
      </c>
      <c r="DZ10" s="36">
        <v>4830</v>
      </c>
      <c r="EA10" s="36">
        <v>7</v>
      </c>
      <c r="EC10" s="36">
        <v>4741</v>
      </c>
      <c r="ED10" s="36">
        <v>5530</v>
      </c>
      <c r="EE10" s="36">
        <v>7</v>
      </c>
    </row>
    <row r="11" spans="1:137" x14ac:dyDescent="0.25">
      <c r="A11" s="20">
        <v>225</v>
      </c>
      <c r="B11" s="21">
        <v>256</v>
      </c>
      <c r="C11" s="20">
        <v>8</v>
      </c>
      <c r="D11" s="1"/>
      <c r="E11" s="22">
        <v>169</v>
      </c>
      <c r="F11" s="23">
        <v>192</v>
      </c>
      <c r="G11" s="22">
        <v>8</v>
      </c>
      <c r="H11" s="1"/>
      <c r="I11" s="22">
        <v>208</v>
      </c>
      <c r="J11" s="23">
        <v>236</v>
      </c>
      <c r="K11" s="22">
        <v>8</v>
      </c>
      <c r="L11" s="1"/>
      <c r="M11" s="22">
        <v>208</v>
      </c>
      <c r="N11" s="23">
        <v>236</v>
      </c>
      <c r="O11" s="22">
        <v>8</v>
      </c>
      <c r="P11" s="1"/>
      <c r="Q11" s="22">
        <v>225</v>
      </c>
      <c r="R11" s="23">
        <v>256</v>
      </c>
      <c r="S11" s="22">
        <v>8</v>
      </c>
      <c r="U11" s="22">
        <v>267</v>
      </c>
      <c r="V11" s="23">
        <v>304</v>
      </c>
      <c r="W11" s="22">
        <v>8</v>
      </c>
      <c r="X11" s="1"/>
      <c r="Y11" s="24">
        <v>208</v>
      </c>
      <c r="Z11" s="25">
        <v>236</v>
      </c>
      <c r="AA11" s="26">
        <v>8</v>
      </c>
      <c r="AB11" s="1"/>
      <c r="AC11" s="28">
        <v>246</v>
      </c>
      <c r="AD11" s="29">
        <v>280</v>
      </c>
      <c r="AE11" s="30">
        <v>8</v>
      </c>
      <c r="AF11" s="1"/>
      <c r="AG11" s="28">
        <v>208</v>
      </c>
      <c r="AH11" s="29">
        <v>236</v>
      </c>
      <c r="AI11" s="30">
        <v>8</v>
      </c>
      <c r="AJ11" s="1"/>
      <c r="AK11" s="28">
        <v>232</v>
      </c>
      <c r="AL11" s="29">
        <v>264</v>
      </c>
      <c r="AM11" s="30">
        <v>8</v>
      </c>
      <c r="AO11" s="22">
        <v>243</v>
      </c>
      <c r="AP11" s="23">
        <v>276</v>
      </c>
      <c r="AQ11" s="22">
        <v>8</v>
      </c>
      <c r="AR11" s="1"/>
      <c r="AS11" s="22">
        <v>207</v>
      </c>
      <c r="AT11" s="23">
        <v>236</v>
      </c>
      <c r="AU11" s="30">
        <v>8</v>
      </c>
      <c r="AV11" s="1"/>
      <c r="AW11" s="22">
        <v>231</v>
      </c>
      <c r="AX11" s="23">
        <v>263</v>
      </c>
      <c r="AY11" s="30">
        <v>8</v>
      </c>
      <c r="AZ11" s="1"/>
      <c r="BA11" s="22">
        <v>193</v>
      </c>
      <c r="BB11" s="23">
        <v>220</v>
      </c>
      <c r="BC11" s="30">
        <v>8</v>
      </c>
      <c r="BD11" s="1"/>
      <c r="BE11" s="22">
        <v>208</v>
      </c>
      <c r="BF11" s="23">
        <v>236</v>
      </c>
      <c r="BG11" s="30">
        <v>8</v>
      </c>
      <c r="BI11" s="28">
        <v>243</v>
      </c>
      <c r="BJ11" s="29">
        <v>276</v>
      </c>
      <c r="BK11" s="30">
        <v>8</v>
      </c>
      <c r="BL11" s="33"/>
      <c r="BM11" s="28">
        <v>1411</v>
      </c>
      <c r="BN11" s="28">
        <v>1610</v>
      </c>
      <c r="BO11" s="30">
        <v>8</v>
      </c>
      <c r="BP11" s="16"/>
      <c r="BQ11" s="28">
        <v>4661</v>
      </c>
      <c r="BR11" s="22">
        <v>5330</v>
      </c>
      <c r="BS11" s="30">
        <v>8</v>
      </c>
      <c r="BT11" s="16"/>
      <c r="BU11" s="28">
        <v>193</v>
      </c>
      <c r="BV11" s="29">
        <v>220</v>
      </c>
      <c r="BW11" s="30">
        <v>8</v>
      </c>
      <c r="BX11" s="33"/>
      <c r="BY11" s="22">
        <v>208</v>
      </c>
      <c r="BZ11" s="23">
        <v>236</v>
      </c>
      <c r="CA11" s="22">
        <v>8</v>
      </c>
      <c r="CB11" s="33"/>
      <c r="CL11" s="37">
        <v>3901</v>
      </c>
      <c r="CM11" s="36" t="s">
        <v>36</v>
      </c>
      <c r="CN11" s="37">
        <v>4350</v>
      </c>
      <c r="CO11" s="36">
        <v>1</v>
      </c>
      <c r="CP11" s="36">
        <v>1</v>
      </c>
      <c r="CQ11" s="36">
        <v>8</v>
      </c>
      <c r="CR11" s="36">
        <v>10</v>
      </c>
      <c r="CT11" s="37">
        <v>3951</v>
      </c>
      <c r="CU11" s="36" t="s">
        <v>36</v>
      </c>
      <c r="CV11" s="37">
        <v>4400</v>
      </c>
      <c r="CW11" s="36">
        <v>1</v>
      </c>
      <c r="CX11" s="36">
        <v>1</v>
      </c>
      <c r="CY11" s="36">
        <v>8</v>
      </c>
      <c r="CZ11" s="36">
        <v>10</v>
      </c>
      <c r="DQ11" s="36">
        <v>5531</v>
      </c>
      <c r="DR11" s="36">
        <v>6320</v>
      </c>
      <c r="DS11" s="36">
        <v>8</v>
      </c>
      <c r="DU11" s="36">
        <v>6231</v>
      </c>
      <c r="DV11" s="36">
        <v>7120</v>
      </c>
      <c r="DW11" s="36">
        <v>8</v>
      </c>
      <c r="DY11" s="36">
        <v>4831</v>
      </c>
      <c r="DZ11" s="36">
        <v>5520</v>
      </c>
      <c r="EA11" s="36">
        <v>8</v>
      </c>
      <c r="EC11" s="36">
        <v>5531</v>
      </c>
      <c r="ED11" s="36">
        <v>6320</v>
      </c>
      <c r="EE11" s="36">
        <v>8</v>
      </c>
    </row>
    <row r="12" spans="1:137" x14ac:dyDescent="0.25">
      <c r="A12" s="20">
        <v>257</v>
      </c>
      <c r="B12" s="21">
        <v>288</v>
      </c>
      <c r="C12" s="20">
        <v>9</v>
      </c>
      <c r="D12" s="1"/>
      <c r="E12" s="22">
        <v>193</v>
      </c>
      <c r="F12" s="23">
        <v>216</v>
      </c>
      <c r="G12" s="22">
        <v>9</v>
      </c>
      <c r="H12" s="1"/>
      <c r="I12" s="22">
        <v>237</v>
      </c>
      <c r="J12" s="23">
        <v>266</v>
      </c>
      <c r="K12" s="22">
        <v>9</v>
      </c>
      <c r="L12" s="1"/>
      <c r="M12" s="22">
        <v>237</v>
      </c>
      <c r="N12" s="23">
        <v>266</v>
      </c>
      <c r="O12" s="22">
        <v>9</v>
      </c>
      <c r="P12" s="1"/>
      <c r="Q12" s="22">
        <v>257</v>
      </c>
      <c r="R12" s="23">
        <v>288</v>
      </c>
      <c r="S12" s="22">
        <v>9</v>
      </c>
      <c r="U12" s="22">
        <v>305</v>
      </c>
      <c r="V12" s="23">
        <v>342</v>
      </c>
      <c r="W12" s="22">
        <v>9</v>
      </c>
      <c r="X12" s="1"/>
      <c r="Y12" s="24">
        <v>237</v>
      </c>
      <c r="Z12" s="25">
        <v>266</v>
      </c>
      <c r="AA12" s="26">
        <v>9</v>
      </c>
      <c r="AB12" s="1"/>
      <c r="AC12" s="28">
        <v>281</v>
      </c>
      <c r="AD12" s="29">
        <v>315</v>
      </c>
      <c r="AE12" s="30">
        <v>9</v>
      </c>
      <c r="AF12" s="1"/>
      <c r="AG12" s="28">
        <v>237</v>
      </c>
      <c r="AH12" s="29">
        <v>266</v>
      </c>
      <c r="AI12" s="30">
        <v>9</v>
      </c>
      <c r="AJ12" s="1"/>
      <c r="AK12" s="28">
        <v>265</v>
      </c>
      <c r="AL12" s="29">
        <v>297</v>
      </c>
      <c r="AM12" s="30">
        <v>9</v>
      </c>
      <c r="AO12" s="22">
        <v>277</v>
      </c>
      <c r="AP12" s="23">
        <v>311</v>
      </c>
      <c r="AQ12" s="22">
        <v>9</v>
      </c>
      <c r="AR12" s="1"/>
      <c r="AS12" s="22">
        <v>237</v>
      </c>
      <c r="AT12" s="23">
        <v>265</v>
      </c>
      <c r="AU12" s="30">
        <v>9</v>
      </c>
      <c r="AV12" s="1"/>
      <c r="AW12" s="22">
        <v>264</v>
      </c>
      <c r="AX12" s="23">
        <v>295</v>
      </c>
      <c r="AY12" s="30">
        <v>9</v>
      </c>
      <c r="AZ12" s="1"/>
      <c r="BA12" s="22">
        <v>221</v>
      </c>
      <c r="BB12" s="23">
        <v>247</v>
      </c>
      <c r="BC12" s="30">
        <v>9</v>
      </c>
      <c r="BD12" s="1"/>
      <c r="BE12" s="22">
        <v>237</v>
      </c>
      <c r="BF12" s="23">
        <v>266</v>
      </c>
      <c r="BG12" s="30">
        <v>9</v>
      </c>
      <c r="BI12" s="28">
        <v>277</v>
      </c>
      <c r="BJ12" s="29">
        <v>311</v>
      </c>
      <c r="BK12" s="30">
        <v>9</v>
      </c>
      <c r="BL12" s="33"/>
      <c r="BM12" s="28">
        <v>1611</v>
      </c>
      <c r="BN12" s="28">
        <v>1810</v>
      </c>
      <c r="BO12" s="30">
        <v>9</v>
      </c>
      <c r="BP12" s="16"/>
      <c r="BQ12" s="28">
        <v>5331</v>
      </c>
      <c r="BR12" s="22">
        <v>5990</v>
      </c>
      <c r="BS12" s="30">
        <v>9</v>
      </c>
      <c r="BT12" s="16"/>
      <c r="BU12" s="28">
        <v>221</v>
      </c>
      <c r="BV12" s="29">
        <v>247</v>
      </c>
      <c r="BW12" s="30">
        <v>9</v>
      </c>
      <c r="BX12" s="33"/>
      <c r="BY12" s="22">
        <v>237</v>
      </c>
      <c r="BZ12" s="23">
        <v>266</v>
      </c>
      <c r="CA12" s="22">
        <v>9</v>
      </c>
      <c r="CB12" s="33"/>
      <c r="CL12" s="37">
        <v>4351</v>
      </c>
      <c r="CM12" s="36" t="s">
        <v>36</v>
      </c>
      <c r="CN12" s="37">
        <v>4800</v>
      </c>
      <c r="CO12" s="36">
        <v>1</v>
      </c>
      <c r="CP12" s="36">
        <v>1</v>
      </c>
      <c r="CQ12" s="36">
        <v>9</v>
      </c>
      <c r="CR12" s="36">
        <v>11</v>
      </c>
      <c r="CT12" s="37">
        <v>4401</v>
      </c>
      <c r="CU12" s="36" t="s">
        <v>36</v>
      </c>
      <c r="CV12" s="37">
        <v>4850</v>
      </c>
      <c r="CW12" s="36">
        <v>1</v>
      </c>
      <c r="CX12" s="36">
        <v>1</v>
      </c>
      <c r="CY12" s="36">
        <v>9</v>
      </c>
      <c r="CZ12" s="36">
        <v>11</v>
      </c>
      <c r="DQ12" s="36">
        <v>6321</v>
      </c>
      <c r="DR12" s="36">
        <v>7110</v>
      </c>
      <c r="DS12" s="36">
        <v>9</v>
      </c>
      <c r="DU12" s="36">
        <v>7121</v>
      </c>
      <c r="DV12" s="36">
        <v>8010</v>
      </c>
      <c r="DW12" s="36">
        <v>9</v>
      </c>
      <c r="DY12" s="36">
        <v>5521</v>
      </c>
      <c r="DZ12" s="36">
        <v>6210</v>
      </c>
      <c r="EA12" s="36">
        <v>9</v>
      </c>
      <c r="EC12" s="36">
        <v>6321</v>
      </c>
      <c r="ED12" s="36">
        <v>7110</v>
      </c>
      <c r="EE12" s="36">
        <v>9</v>
      </c>
    </row>
    <row r="13" spans="1:137" x14ac:dyDescent="0.25">
      <c r="A13" s="20">
        <v>289</v>
      </c>
      <c r="B13" s="21">
        <v>320</v>
      </c>
      <c r="C13" s="20">
        <v>10</v>
      </c>
      <c r="D13" s="1"/>
      <c r="E13" s="22">
        <v>217</v>
      </c>
      <c r="F13" s="23">
        <v>240</v>
      </c>
      <c r="G13" s="22">
        <v>10</v>
      </c>
      <c r="H13" s="1"/>
      <c r="I13" s="22">
        <v>267</v>
      </c>
      <c r="J13" s="23">
        <v>295</v>
      </c>
      <c r="K13" s="22">
        <v>10</v>
      </c>
      <c r="L13" s="1"/>
      <c r="M13" s="22">
        <v>267</v>
      </c>
      <c r="N13" s="23">
        <v>295</v>
      </c>
      <c r="O13" s="22">
        <v>10</v>
      </c>
      <c r="P13" s="1"/>
      <c r="Q13" s="22">
        <v>289</v>
      </c>
      <c r="R13" s="23">
        <v>320</v>
      </c>
      <c r="S13" s="22">
        <v>10</v>
      </c>
      <c r="U13" s="22">
        <v>343</v>
      </c>
      <c r="V13" s="23">
        <v>380</v>
      </c>
      <c r="W13" s="22">
        <v>10</v>
      </c>
      <c r="X13" s="1"/>
      <c r="Y13" s="24">
        <v>267</v>
      </c>
      <c r="Z13" s="25">
        <v>295</v>
      </c>
      <c r="AA13" s="26">
        <v>10</v>
      </c>
      <c r="AB13" s="1"/>
      <c r="AC13" s="28">
        <v>316</v>
      </c>
      <c r="AD13" s="29">
        <v>350</v>
      </c>
      <c r="AE13" s="30">
        <v>10</v>
      </c>
      <c r="AF13" s="1"/>
      <c r="AG13" s="28">
        <v>267</v>
      </c>
      <c r="AH13" s="29">
        <v>295</v>
      </c>
      <c r="AI13" s="30">
        <v>10</v>
      </c>
      <c r="AJ13" s="1"/>
      <c r="AK13" s="28">
        <v>298</v>
      </c>
      <c r="AL13" s="29">
        <v>330</v>
      </c>
      <c r="AM13" s="30">
        <v>10</v>
      </c>
      <c r="AO13" s="22">
        <v>312</v>
      </c>
      <c r="AP13" s="23">
        <v>345</v>
      </c>
      <c r="AQ13" s="22">
        <v>10</v>
      </c>
      <c r="AR13" s="1"/>
      <c r="AS13" s="22">
        <v>266</v>
      </c>
      <c r="AT13" s="23">
        <v>295</v>
      </c>
      <c r="AU13" s="30">
        <v>10</v>
      </c>
      <c r="AV13" s="1"/>
      <c r="AW13" s="22">
        <v>296</v>
      </c>
      <c r="AX13" s="23">
        <v>328</v>
      </c>
      <c r="AY13" s="30">
        <v>10</v>
      </c>
      <c r="AZ13" s="1"/>
      <c r="BA13" s="22">
        <v>248</v>
      </c>
      <c r="BB13" s="23">
        <v>275</v>
      </c>
      <c r="BC13" s="30">
        <v>10</v>
      </c>
      <c r="BD13" s="1"/>
      <c r="BE13" s="22">
        <v>267</v>
      </c>
      <c r="BF13" s="23">
        <v>295</v>
      </c>
      <c r="BG13" s="30">
        <v>10</v>
      </c>
      <c r="BI13" s="28">
        <v>312</v>
      </c>
      <c r="BJ13" s="29">
        <v>345</v>
      </c>
      <c r="BK13" s="30">
        <v>10</v>
      </c>
      <c r="BL13" s="33"/>
      <c r="BM13" s="28">
        <v>1811</v>
      </c>
      <c r="BN13" s="28">
        <v>2010</v>
      </c>
      <c r="BO13" s="30">
        <v>10</v>
      </c>
      <c r="BP13" s="16"/>
      <c r="BQ13" s="28">
        <v>5991</v>
      </c>
      <c r="BR13" s="22">
        <v>6660</v>
      </c>
      <c r="BS13" s="30">
        <v>10</v>
      </c>
      <c r="BT13" s="16"/>
      <c r="BU13" s="28">
        <v>248</v>
      </c>
      <c r="BV13" s="29">
        <v>275</v>
      </c>
      <c r="BW13" s="30">
        <v>10</v>
      </c>
      <c r="BX13" s="33"/>
      <c r="BY13" s="22">
        <v>267</v>
      </c>
      <c r="BZ13" s="23">
        <v>295</v>
      </c>
      <c r="CA13" s="22">
        <v>10</v>
      </c>
      <c r="CB13" s="33"/>
      <c r="CL13" s="37">
        <v>4801</v>
      </c>
      <c r="CM13" s="36" t="s">
        <v>36</v>
      </c>
      <c r="CN13" s="37">
        <v>5250</v>
      </c>
      <c r="CO13" s="36">
        <v>1</v>
      </c>
      <c r="CP13" s="36">
        <v>1</v>
      </c>
      <c r="CQ13" s="36">
        <v>10</v>
      </c>
      <c r="CR13" s="36">
        <v>12</v>
      </c>
      <c r="CT13" s="37">
        <v>4851</v>
      </c>
      <c r="CU13" s="36" t="s">
        <v>36</v>
      </c>
      <c r="CV13" s="37">
        <v>5300</v>
      </c>
      <c r="CW13" s="36">
        <v>1</v>
      </c>
      <c r="CX13" s="36">
        <v>1</v>
      </c>
      <c r="CY13" s="36">
        <v>10</v>
      </c>
      <c r="CZ13" s="36">
        <v>12</v>
      </c>
      <c r="DY13" s="36">
        <v>6211</v>
      </c>
      <c r="DZ13" s="36">
        <v>6900</v>
      </c>
      <c r="EA13" s="36">
        <v>10</v>
      </c>
      <c r="EC13" s="36">
        <v>7111</v>
      </c>
      <c r="ED13" s="36">
        <v>7900</v>
      </c>
      <c r="EE13" s="36">
        <v>10</v>
      </c>
    </row>
    <row r="14" spans="1:137" x14ac:dyDescent="0.25">
      <c r="A14" s="20">
        <v>321</v>
      </c>
      <c r="B14" s="21">
        <v>352</v>
      </c>
      <c r="C14" s="20">
        <v>11</v>
      </c>
      <c r="D14" s="1"/>
      <c r="E14" s="22">
        <v>241</v>
      </c>
      <c r="F14" s="23">
        <v>264</v>
      </c>
      <c r="G14" s="22">
        <v>11</v>
      </c>
      <c r="H14" s="1"/>
      <c r="I14" s="22">
        <v>296</v>
      </c>
      <c r="J14" s="23">
        <v>325</v>
      </c>
      <c r="K14" s="22">
        <v>11</v>
      </c>
      <c r="L14" s="1"/>
      <c r="M14" s="22">
        <v>296</v>
      </c>
      <c r="N14" s="23">
        <v>325</v>
      </c>
      <c r="O14" s="22">
        <v>11</v>
      </c>
      <c r="P14" s="1"/>
      <c r="Q14" s="22">
        <v>321</v>
      </c>
      <c r="R14" s="23">
        <v>352</v>
      </c>
      <c r="S14" s="22">
        <v>11</v>
      </c>
      <c r="U14" s="22">
        <v>381</v>
      </c>
      <c r="V14" s="23">
        <v>418</v>
      </c>
      <c r="W14" s="22">
        <v>11</v>
      </c>
      <c r="X14" s="1"/>
      <c r="Y14" s="24">
        <v>296</v>
      </c>
      <c r="Z14" s="25">
        <v>325</v>
      </c>
      <c r="AA14" s="26">
        <v>11</v>
      </c>
      <c r="AB14" s="1"/>
      <c r="AC14" s="28">
        <v>351</v>
      </c>
      <c r="AD14" s="29">
        <v>385</v>
      </c>
      <c r="AE14" s="30">
        <v>11</v>
      </c>
      <c r="AF14" s="1"/>
      <c r="AG14" s="28">
        <v>296</v>
      </c>
      <c r="AH14" s="29">
        <v>325</v>
      </c>
      <c r="AI14" s="30">
        <v>11</v>
      </c>
      <c r="AJ14" s="1"/>
      <c r="AK14" s="28">
        <v>331</v>
      </c>
      <c r="AL14" s="29">
        <v>363</v>
      </c>
      <c r="AM14" s="30">
        <v>11</v>
      </c>
      <c r="AO14" s="22">
        <v>346</v>
      </c>
      <c r="AP14" s="23">
        <v>380</v>
      </c>
      <c r="AQ14" s="22">
        <v>11</v>
      </c>
      <c r="AR14" s="1"/>
      <c r="AS14" s="22">
        <v>296</v>
      </c>
      <c r="AT14" s="23">
        <v>324</v>
      </c>
      <c r="AU14" s="30">
        <v>11</v>
      </c>
      <c r="AV14" s="1"/>
      <c r="AW14" s="22">
        <v>329</v>
      </c>
      <c r="AX14" s="23">
        <v>361</v>
      </c>
      <c r="AY14" s="30">
        <v>11</v>
      </c>
      <c r="AZ14" s="1"/>
      <c r="BA14" s="22">
        <v>276</v>
      </c>
      <c r="BB14" s="23">
        <v>302</v>
      </c>
      <c r="BC14" s="30">
        <v>11</v>
      </c>
      <c r="BD14" s="1"/>
      <c r="BE14" s="22">
        <v>296</v>
      </c>
      <c r="BF14" s="23">
        <v>325</v>
      </c>
      <c r="BG14" s="30">
        <v>11</v>
      </c>
      <c r="BI14" s="28">
        <v>346</v>
      </c>
      <c r="BJ14" s="29">
        <v>380</v>
      </c>
      <c r="BK14" s="30">
        <v>11</v>
      </c>
      <c r="BL14" s="33"/>
      <c r="BM14" s="28">
        <v>2011</v>
      </c>
      <c r="BN14" s="28">
        <v>2220</v>
      </c>
      <c r="BO14" s="30">
        <v>11</v>
      </c>
      <c r="BP14" s="16"/>
      <c r="BQ14" s="28">
        <v>6661</v>
      </c>
      <c r="BR14" s="22">
        <v>7320</v>
      </c>
      <c r="BS14" s="30">
        <v>11</v>
      </c>
      <c r="BT14" s="16"/>
      <c r="BU14" s="28">
        <v>276</v>
      </c>
      <c r="BV14" s="29">
        <v>302</v>
      </c>
      <c r="BW14" s="30">
        <v>11</v>
      </c>
      <c r="BX14" s="33"/>
      <c r="BY14" s="22">
        <v>296</v>
      </c>
      <c r="BZ14" s="23">
        <v>325</v>
      </c>
      <c r="CA14" s="22">
        <v>11</v>
      </c>
      <c r="CB14" s="33"/>
      <c r="CL14" s="37">
        <v>5251</v>
      </c>
      <c r="CM14" s="36" t="s">
        <v>36</v>
      </c>
      <c r="CN14" s="37">
        <v>9999</v>
      </c>
      <c r="CO14" s="36">
        <v>1</v>
      </c>
      <c r="CP14" s="36">
        <v>1</v>
      </c>
      <c r="CQ14" s="36">
        <v>11</v>
      </c>
      <c r="CR14" s="36">
        <v>13</v>
      </c>
      <c r="CT14" s="37">
        <v>5301</v>
      </c>
      <c r="CU14" s="36" t="s">
        <v>36</v>
      </c>
      <c r="CV14" s="37">
        <v>9999</v>
      </c>
      <c r="CW14" s="36">
        <v>1</v>
      </c>
      <c r="CX14" s="36">
        <v>1</v>
      </c>
      <c r="CY14" s="36">
        <v>11</v>
      </c>
      <c r="CZ14" s="36">
        <v>13</v>
      </c>
      <c r="DY14" s="36">
        <v>6901</v>
      </c>
      <c r="DZ14" s="36">
        <v>7590</v>
      </c>
      <c r="EA14" s="36">
        <v>11</v>
      </c>
      <c r="EC14" s="36">
        <v>7901</v>
      </c>
      <c r="ED14" s="36">
        <v>8690</v>
      </c>
      <c r="EE14" s="36">
        <v>11</v>
      </c>
    </row>
    <row r="15" spans="1:137" x14ac:dyDescent="0.25">
      <c r="A15" s="20">
        <v>353</v>
      </c>
      <c r="B15" s="21">
        <v>384</v>
      </c>
      <c r="C15" s="20">
        <v>12</v>
      </c>
      <c r="D15" s="1"/>
      <c r="E15" s="22">
        <v>265</v>
      </c>
      <c r="F15" s="23">
        <v>288</v>
      </c>
      <c r="G15" s="22">
        <v>12</v>
      </c>
      <c r="H15" s="1"/>
      <c r="I15" s="22">
        <v>326</v>
      </c>
      <c r="J15" s="23">
        <v>354</v>
      </c>
      <c r="K15" s="22">
        <v>12</v>
      </c>
      <c r="L15" s="1"/>
      <c r="M15" s="22">
        <v>326</v>
      </c>
      <c r="N15" s="23">
        <v>354</v>
      </c>
      <c r="O15" s="22">
        <v>12</v>
      </c>
      <c r="P15" s="1"/>
      <c r="Q15" s="22">
        <v>353</v>
      </c>
      <c r="R15" s="23">
        <v>384</v>
      </c>
      <c r="S15" s="22">
        <v>12</v>
      </c>
      <c r="U15" s="22">
        <v>419</v>
      </c>
      <c r="V15" s="23">
        <v>456</v>
      </c>
      <c r="W15" s="22">
        <v>12</v>
      </c>
      <c r="X15" s="1"/>
      <c r="Y15" s="24">
        <v>326</v>
      </c>
      <c r="Z15" s="25">
        <v>354</v>
      </c>
      <c r="AA15" s="26">
        <v>12</v>
      </c>
      <c r="AB15" s="1"/>
      <c r="AC15" s="28">
        <v>386</v>
      </c>
      <c r="AD15" s="29">
        <v>420</v>
      </c>
      <c r="AE15" s="30">
        <v>12</v>
      </c>
      <c r="AF15" s="1"/>
      <c r="AG15" s="28">
        <v>326</v>
      </c>
      <c r="AH15" s="29">
        <v>354</v>
      </c>
      <c r="AI15" s="30">
        <v>12</v>
      </c>
      <c r="AJ15" s="1"/>
      <c r="AK15" s="28">
        <v>364</v>
      </c>
      <c r="AL15" s="29">
        <v>396</v>
      </c>
      <c r="AM15" s="30">
        <v>12</v>
      </c>
      <c r="AO15" s="22">
        <v>381</v>
      </c>
      <c r="AP15" s="23">
        <v>415</v>
      </c>
      <c r="AQ15" s="22">
        <v>12</v>
      </c>
      <c r="AR15" s="1"/>
      <c r="AS15" s="22">
        <v>325</v>
      </c>
      <c r="AT15" s="23">
        <v>354</v>
      </c>
      <c r="AU15" s="30">
        <v>12</v>
      </c>
      <c r="AV15" s="1"/>
      <c r="AW15" s="22">
        <v>362</v>
      </c>
      <c r="AX15" s="23">
        <v>394</v>
      </c>
      <c r="AY15" s="30">
        <v>12</v>
      </c>
      <c r="AZ15" s="1"/>
      <c r="BA15" s="22">
        <v>303</v>
      </c>
      <c r="BB15" s="23">
        <v>330</v>
      </c>
      <c r="BC15" s="30">
        <v>12</v>
      </c>
      <c r="BD15" s="1"/>
      <c r="BE15" s="22">
        <v>326</v>
      </c>
      <c r="BF15" s="23">
        <v>355</v>
      </c>
      <c r="BG15" s="30">
        <v>12</v>
      </c>
      <c r="BI15" s="28">
        <v>381</v>
      </c>
      <c r="BJ15" s="29">
        <v>415</v>
      </c>
      <c r="BK15" s="30">
        <v>12</v>
      </c>
      <c r="BL15" s="33"/>
      <c r="BM15" s="30">
        <v>2221</v>
      </c>
      <c r="BN15" s="28">
        <v>2420</v>
      </c>
      <c r="BO15" s="30">
        <v>12</v>
      </c>
      <c r="BP15" s="16"/>
      <c r="BQ15" s="30">
        <v>7321</v>
      </c>
      <c r="BR15" s="22">
        <v>7990</v>
      </c>
      <c r="BS15" s="30">
        <v>12</v>
      </c>
      <c r="BT15" s="16"/>
      <c r="BU15" s="28">
        <v>303</v>
      </c>
      <c r="BV15" s="29">
        <v>330</v>
      </c>
      <c r="BW15" s="30">
        <v>12</v>
      </c>
      <c r="BX15" s="33"/>
      <c r="BY15" s="22">
        <v>326</v>
      </c>
      <c r="BZ15" s="23">
        <v>355</v>
      </c>
      <c r="CA15" s="22">
        <v>12</v>
      </c>
      <c r="CB15" s="33"/>
      <c r="DY15" s="36">
        <v>7591</v>
      </c>
      <c r="DZ15" s="36">
        <v>8280</v>
      </c>
      <c r="EA15" s="36">
        <v>12</v>
      </c>
      <c r="EC15" s="36">
        <v>8691</v>
      </c>
      <c r="ED15" s="36">
        <v>9480</v>
      </c>
      <c r="EE15" s="36">
        <v>12</v>
      </c>
    </row>
    <row r="16" spans="1:137" x14ac:dyDescent="0.25">
      <c r="A16" s="20">
        <v>385</v>
      </c>
      <c r="B16" s="21">
        <v>416</v>
      </c>
      <c r="C16" s="20">
        <v>13</v>
      </c>
      <c r="D16" s="1"/>
      <c r="E16" s="22">
        <v>289</v>
      </c>
      <c r="F16" s="23">
        <v>312</v>
      </c>
      <c r="G16" s="22">
        <v>13</v>
      </c>
      <c r="H16" s="1"/>
      <c r="I16" s="22">
        <v>355</v>
      </c>
      <c r="J16" s="23">
        <v>384</v>
      </c>
      <c r="K16" s="22">
        <v>13</v>
      </c>
      <c r="L16" s="1"/>
      <c r="M16" s="22">
        <v>355</v>
      </c>
      <c r="N16" s="23">
        <v>384</v>
      </c>
      <c r="O16" s="22">
        <v>13</v>
      </c>
      <c r="P16" s="1"/>
      <c r="Q16" s="22">
        <v>385</v>
      </c>
      <c r="R16" s="23">
        <v>416</v>
      </c>
      <c r="S16" s="22">
        <v>13</v>
      </c>
      <c r="U16" s="22">
        <v>457</v>
      </c>
      <c r="V16" s="23">
        <v>494</v>
      </c>
      <c r="W16" s="22">
        <v>13</v>
      </c>
      <c r="X16" s="1"/>
      <c r="Y16" s="24">
        <v>355</v>
      </c>
      <c r="Z16" s="25">
        <v>384</v>
      </c>
      <c r="AA16" s="26">
        <v>13</v>
      </c>
      <c r="AB16" s="1"/>
      <c r="AC16" s="28">
        <v>421</v>
      </c>
      <c r="AD16" s="29">
        <v>455</v>
      </c>
      <c r="AE16" s="30">
        <v>13</v>
      </c>
      <c r="AF16" s="1"/>
      <c r="AG16" s="28">
        <v>355</v>
      </c>
      <c r="AH16" s="29">
        <v>384</v>
      </c>
      <c r="AI16" s="30">
        <v>13</v>
      </c>
      <c r="AJ16" s="1"/>
      <c r="AK16" s="28">
        <v>397</v>
      </c>
      <c r="AL16" s="29">
        <v>429</v>
      </c>
      <c r="AM16" s="30">
        <v>13</v>
      </c>
      <c r="AO16" s="22">
        <v>416</v>
      </c>
      <c r="AP16" s="23">
        <v>449</v>
      </c>
      <c r="AQ16" s="22">
        <v>13</v>
      </c>
      <c r="AR16" s="1"/>
      <c r="AS16" s="22">
        <v>355</v>
      </c>
      <c r="AT16" s="23">
        <v>383</v>
      </c>
      <c r="AU16" s="30">
        <v>13</v>
      </c>
      <c r="AV16" s="1"/>
      <c r="AW16" s="22">
        <v>395</v>
      </c>
      <c r="AX16" s="23">
        <v>427</v>
      </c>
      <c r="AY16" s="30">
        <v>13</v>
      </c>
      <c r="AZ16" s="1"/>
      <c r="BA16" s="22">
        <v>331</v>
      </c>
      <c r="BB16" s="23">
        <v>357</v>
      </c>
      <c r="BC16" s="30">
        <v>13</v>
      </c>
      <c r="BD16" s="1"/>
      <c r="BE16" s="22">
        <v>356</v>
      </c>
      <c r="BF16" s="23">
        <v>384</v>
      </c>
      <c r="BG16" s="30">
        <v>13</v>
      </c>
      <c r="BI16" s="28">
        <v>416</v>
      </c>
      <c r="BJ16" s="29">
        <v>449</v>
      </c>
      <c r="BK16" s="30">
        <v>13</v>
      </c>
      <c r="BL16" s="33"/>
      <c r="BM16" s="30">
        <v>2421</v>
      </c>
      <c r="BN16" s="28">
        <v>2620</v>
      </c>
      <c r="BO16" s="30">
        <v>13</v>
      </c>
      <c r="BP16" s="16"/>
      <c r="BQ16" s="30">
        <v>7991</v>
      </c>
      <c r="BR16" s="22">
        <v>8650</v>
      </c>
      <c r="BS16" s="30">
        <v>13</v>
      </c>
      <c r="BT16" s="16"/>
      <c r="BU16" s="28">
        <v>331</v>
      </c>
      <c r="BV16" s="29">
        <v>357</v>
      </c>
      <c r="BW16" s="30">
        <v>13</v>
      </c>
      <c r="BX16" s="33"/>
      <c r="BY16" s="22">
        <v>356</v>
      </c>
      <c r="BZ16" s="23">
        <v>384</v>
      </c>
      <c r="CA16" s="22">
        <v>13</v>
      </c>
      <c r="CB16" s="33"/>
      <c r="DY16" s="36">
        <v>8281</v>
      </c>
      <c r="DZ16" s="36">
        <v>8970</v>
      </c>
      <c r="EA16" s="36">
        <v>13</v>
      </c>
      <c r="EC16" s="36">
        <v>9481</v>
      </c>
      <c r="ED16" s="36">
        <v>10270</v>
      </c>
      <c r="EE16" s="36">
        <v>13</v>
      </c>
    </row>
    <row r="17" spans="1:135" x14ac:dyDescent="0.25">
      <c r="A17" s="20">
        <v>417</v>
      </c>
      <c r="B17" s="21">
        <v>448</v>
      </c>
      <c r="C17" s="20">
        <v>14</v>
      </c>
      <c r="D17" s="1"/>
      <c r="E17" s="22">
        <v>313</v>
      </c>
      <c r="F17" s="23">
        <v>336</v>
      </c>
      <c r="G17" s="22">
        <v>14</v>
      </c>
      <c r="H17" s="1"/>
      <c r="I17" s="22">
        <v>385</v>
      </c>
      <c r="J17" s="23">
        <v>413</v>
      </c>
      <c r="K17" s="22">
        <v>14</v>
      </c>
      <c r="L17" s="1"/>
      <c r="M17" s="22">
        <v>385</v>
      </c>
      <c r="N17" s="23">
        <v>413</v>
      </c>
      <c r="O17" s="22">
        <v>14</v>
      </c>
      <c r="P17" s="1"/>
      <c r="Q17" s="22">
        <v>417</v>
      </c>
      <c r="R17" s="23">
        <v>448</v>
      </c>
      <c r="S17" s="22">
        <v>14</v>
      </c>
      <c r="U17" s="22">
        <v>495</v>
      </c>
      <c r="V17" s="23">
        <v>532</v>
      </c>
      <c r="W17" s="22">
        <v>14</v>
      </c>
      <c r="X17" s="1"/>
      <c r="Y17" s="24">
        <v>385</v>
      </c>
      <c r="Z17" s="25">
        <v>413</v>
      </c>
      <c r="AA17" s="26">
        <v>14</v>
      </c>
      <c r="AB17" s="1"/>
      <c r="AC17" s="28">
        <v>456</v>
      </c>
      <c r="AD17" s="29">
        <v>490</v>
      </c>
      <c r="AE17" s="30">
        <v>14</v>
      </c>
      <c r="AF17" s="1"/>
      <c r="AG17" s="28">
        <v>385</v>
      </c>
      <c r="AH17" s="29">
        <v>413</v>
      </c>
      <c r="AI17" s="30">
        <v>14</v>
      </c>
      <c r="AJ17" s="1"/>
      <c r="AK17" s="28">
        <v>430</v>
      </c>
      <c r="AL17" s="29">
        <v>462</v>
      </c>
      <c r="AM17" s="30">
        <v>14</v>
      </c>
      <c r="AO17" s="22">
        <v>450</v>
      </c>
      <c r="AP17" s="23">
        <v>484</v>
      </c>
      <c r="AQ17" s="22">
        <v>14</v>
      </c>
      <c r="AR17" s="1"/>
      <c r="AS17" s="22">
        <v>384</v>
      </c>
      <c r="AT17" s="23">
        <v>413</v>
      </c>
      <c r="AU17" s="30">
        <v>14</v>
      </c>
      <c r="AV17" s="1"/>
      <c r="AW17" s="22">
        <v>428</v>
      </c>
      <c r="AX17" s="23">
        <v>460</v>
      </c>
      <c r="AY17" s="30">
        <v>14</v>
      </c>
      <c r="AZ17" s="1"/>
      <c r="BA17" s="22">
        <v>358</v>
      </c>
      <c r="BB17" s="23">
        <v>385</v>
      </c>
      <c r="BC17" s="30">
        <v>14</v>
      </c>
      <c r="BD17" s="1"/>
      <c r="BE17" s="22">
        <v>385</v>
      </c>
      <c r="BF17" s="23">
        <v>414</v>
      </c>
      <c r="BG17" s="30">
        <v>14</v>
      </c>
      <c r="BI17" s="28">
        <v>450</v>
      </c>
      <c r="BJ17" s="29">
        <v>484</v>
      </c>
      <c r="BK17" s="30">
        <v>14</v>
      </c>
      <c r="BL17" s="33"/>
      <c r="BM17" s="30">
        <v>2621</v>
      </c>
      <c r="BN17" s="28">
        <v>2820</v>
      </c>
      <c r="BO17" s="30">
        <v>14</v>
      </c>
      <c r="BP17" s="16"/>
      <c r="BQ17" s="30">
        <v>8651</v>
      </c>
      <c r="BR17" s="22">
        <v>9320</v>
      </c>
      <c r="BS17" s="30">
        <v>14</v>
      </c>
      <c r="BT17" s="16"/>
      <c r="BU17" s="28">
        <v>358</v>
      </c>
      <c r="BV17" s="29">
        <v>385</v>
      </c>
      <c r="BW17" s="30">
        <v>14</v>
      </c>
      <c r="BX17" s="33"/>
      <c r="BY17" s="22">
        <v>385</v>
      </c>
      <c r="BZ17" s="23">
        <v>414</v>
      </c>
      <c r="CA17" s="22">
        <v>14</v>
      </c>
      <c r="CB17" s="33"/>
      <c r="DY17" s="36">
        <v>8971</v>
      </c>
      <c r="DZ17" s="36">
        <v>9660</v>
      </c>
      <c r="EA17" s="36">
        <v>14</v>
      </c>
      <c r="EC17" s="36">
        <v>10271</v>
      </c>
      <c r="ED17" s="36">
        <v>11060</v>
      </c>
      <c r="EE17" s="36">
        <v>14</v>
      </c>
    </row>
    <row r="18" spans="1:135" x14ac:dyDescent="0.25">
      <c r="A18" s="20">
        <v>449</v>
      </c>
      <c r="B18" s="21">
        <v>480</v>
      </c>
      <c r="C18" s="20">
        <v>15</v>
      </c>
      <c r="D18" s="1"/>
      <c r="E18" s="22">
        <v>337</v>
      </c>
      <c r="F18" s="23">
        <v>360</v>
      </c>
      <c r="G18" s="22">
        <v>15</v>
      </c>
      <c r="H18" s="1"/>
      <c r="I18" s="22">
        <v>414</v>
      </c>
      <c r="J18" s="23">
        <v>443</v>
      </c>
      <c r="K18" s="22">
        <v>15</v>
      </c>
      <c r="L18" s="1"/>
      <c r="M18" s="22">
        <v>414</v>
      </c>
      <c r="N18" s="23">
        <v>443</v>
      </c>
      <c r="O18" s="22">
        <v>15</v>
      </c>
      <c r="P18" s="1"/>
      <c r="Q18" s="22">
        <v>449</v>
      </c>
      <c r="R18" s="23">
        <v>480</v>
      </c>
      <c r="S18" s="22">
        <v>15</v>
      </c>
      <c r="U18" s="22">
        <v>533</v>
      </c>
      <c r="V18" s="23">
        <v>570</v>
      </c>
      <c r="W18" s="22">
        <v>15</v>
      </c>
      <c r="X18" s="1"/>
      <c r="Y18" s="24">
        <v>414</v>
      </c>
      <c r="Z18" s="25">
        <v>443</v>
      </c>
      <c r="AA18" s="26">
        <v>15</v>
      </c>
      <c r="AB18" s="1"/>
      <c r="AC18" s="28">
        <v>491</v>
      </c>
      <c r="AD18" s="29">
        <v>525</v>
      </c>
      <c r="AE18" s="30">
        <v>15</v>
      </c>
      <c r="AF18" s="1"/>
      <c r="AG18" s="28">
        <v>414</v>
      </c>
      <c r="AH18" s="29">
        <v>443</v>
      </c>
      <c r="AI18" s="30">
        <v>15</v>
      </c>
      <c r="AJ18" s="1"/>
      <c r="AK18" s="28">
        <v>463</v>
      </c>
      <c r="AL18" s="29">
        <v>495</v>
      </c>
      <c r="AM18" s="30">
        <v>15</v>
      </c>
      <c r="AO18" s="22">
        <v>485</v>
      </c>
      <c r="AP18" s="23">
        <v>518</v>
      </c>
      <c r="AQ18" s="22">
        <v>15</v>
      </c>
      <c r="AR18" s="1"/>
      <c r="AS18" s="22">
        <v>414</v>
      </c>
      <c r="AT18" s="23">
        <v>442</v>
      </c>
      <c r="AU18" s="30">
        <v>15</v>
      </c>
      <c r="AV18" s="1"/>
      <c r="AW18" s="22">
        <v>461</v>
      </c>
      <c r="AX18" s="23">
        <v>493</v>
      </c>
      <c r="AY18" s="30">
        <v>15</v>
      </c>
      <c r="AZ18" s="1"/>
      <c r="BA18" s="22">
        <v>386</v>
      </c>
      <c r="BB18" s="23">
        <v>412</v>
      </c>
      <c r="BC18" s="30">
        <v>15</v>
      </c>
      <c r="BD18" s="1"/>
      <c r="BE18" s="22">
        <v>415</v>
      </c>
      <c r="BF18" s="23">
        <v>443</v>
      </c>
      <c r="BG18" s="30">
        <v>15</v>
      </c>
      <c r="BI18" s="28">
        <v>485</v>
      </c>
      <c r="BJ18" s="29">
        <v>518</v>
      </c>
      <c r="BK18" s="30">
        <v>15</v>
      </c>
      <c r="BL18" s="33"/>
      <c r="BM18" s="30">
        <v>2821</v>
      </c>
      <c r="BN18" s="28">
        <v>3020</v>
      </c>
      <c r="BO18" s="30">
        <v>15</v>
      </c>
      <c r="BP18" s="16"/>
      <c r="BQ18" s="30">
        <v>9321</v>
      </c>
      <c r="BR18" s="22">
        <v>9990</v>
      </c>
      <c r="BS18" s="30">
        <v>15</v>
      </c>
      <c r="BT18" s="16"/>
      <c r="BU18" s="28">
        <v>386</v>
      </c>
      <c r="BV18" s="29">
        <v>412</v>
      </c>
      <c r="BW18" s="30">
        <v>15</v>
      </c>
      <c r="BX18" s="33"/>
      <c r="BY18" s="22">
        <v>415</v>
      </c>
      <c r="BZ18" s="23">
        <v>443</v>
      </c>
      <c r="CA18" s="22">
        <v>15</v>
      </c>
      <c r="CB18" s="33"/>
      <c r="DY18" s="36">
        <v>9661</v>
      </c>
      <c r="DZ18" s="36">
        <v>10350</v>
      </c>
      <c r="EA18" s="36">
        <v>15</v>
      </c>
      <c r="EC18" s="36">
        <v>11061</v>
      </c>
      <c r="ED18" s="36">
        <v>11850</v>
      </c>
      <c r="EE18" s="36">
        <v>15</v>
      </c>
    </row>
    <row r="19" spans="1:135" x14ac:dyDescent="0.25">
      <c r="A19" s="20">
        <v>481</v>
      </c>
      <c r="B19" s="21">
        <v>512</v>
      </c>
      <c r="C19" s="20">
        <v>16</v>
      </c>
      <c r="D19" s="1"/>
      <c r="E19" s="22">
        <v>361</v>
      </c>
      <c r="F19" s="23">
        <v>384</v>
      </c>
      <c r="G19" s="22">
        <v>16</v>
      </c>
      <c r="H19" s="1"/>
      <c r="I19" s="22">
        <v>444</v>
      </c>
      <c r="J19" s="23">
        <v>472</v>
      </c>
      <c r="K19" s="22">
        <v>16</v>
      </c>
      <c r="L19" s="1"/>
      <c r="M19" s="22">
        <v>444</v>
      </c>
      <c r="N19" s="23">
        <v>472</v>
      </c>
      <c r="O19" s="22">
        <v>16</v>
      </c>
      <c r="P19" s="1"/>
      <c r="Q19" s="22">
        <v>481</v>
      </c>
      <c r="R19" s="23">
        <v>512</v>
      </c>
      <c r="S19" s="22">
        <v>16</v>
      </c>
      <c r="U19" s="22">
        <v>571</v>
      </c>
      <c r="V19" s="23">
        <v>608</v>
      </c>
      <c r="W19" s="22">
        <v>16</v>
      </c>
      <c r="X19" s="1"/>
      <c r="Y19" s="24">
        <v>444</v>
      </c>
      <c r="Z19" s="25">
        <v>472</v>
      </c>
      <c r="AA19" s="26">
        <v>16</v>
      </c>
      <c r="AB19" s="1"/>
      <c r="AC19" s="28">
        <v>526</v>
      </c>
      <c r="AD19" s="29">
        <v>560</v>
      </c>
      <c r="AE19" s="30">
        <v>16</v>
      </c>
      <c r="AF19" s="1"/>
      <c r="AG19" s="28">
        <v>444</v>
      </c>
      <c r="AH19" s="29">
        <v>472</v>
      </c>
      <c r="AI19" s="30">
        <v>16</v>
      </c>
      <c r="AJ19" s="1"/>
      <c r="AK19" s="28">
        <v>496</v>
      </c>
      <c r="AL19" s="29">
        <v>528</v>
      </c>
      <c r="AM19" s="30">
        <v>16</v>
      </c>
      <c r="AO19" s="22">
        <v>519</v>
      </c>
      <c r="AP19" s="23">
        <v>553</v>
      </c>
      <c r="AQ19" s="22">
        <v>16</v>
      </c>
      <c r="AR19" s="1"/>
      <c r="AS19" s="22">
        <v>443</v>
      </c>
      <c r="AT19" s="23">
        <v>472</v>
      </c>
      <c r="AU19" s="30">
        <v>16</v>
      </c>
      <c r="AV19" s="1"/>
      <c r="AW19" s="22">
        <v>494</v>
      </c>
      <c r="AX19" s="23">
        <v>526</v>
      </c>
      <c r="AY19" s="30">
        <v>16</v>
      </c>
      <c r="AZ19" s="1"/>
      <c r="BA19" s="22">
        <v>413</v>
      </c>
      <c r="BB19" s="23">
        <v>440</v>
      </c>
      <c r="BC19" s="30">
        <v>16</v>
      </c>
      <c r="BD19" s="1"/>
      <c r="BE19" s="22">
        <v>444</v>
      </c>
      <c r="BF19" s="23">
        <v>473</v>
      </c>
      <c r="BG19" s="30">
        <v>16</v>
      </c>
      <c r="BI19" s="28">
        <v>519</v>
      </c>
      <c r="BJ19" s="29">
        <v>553</v>
      </c>
      <c r="BK19" s="30">
        <v>16</v>
      </c>
      <c r="BL19" s="33"/>
      <c r="BM19" s="30">
        <v>3021</v>
      </c>
      <c r="BN19" s="28">
        <v>3220</v>
      </c>
      <c r="BO19" s="30">
        <v>16</v>
      </c>
      <c r="BP19" s="16"/>
      <c r="BQ19" s="30">
        <v>9991</v>
      </c>
      <c r="BR19" s="22">
        <v>10650</v>
      </c>
      <c r="BS19" s="30">
        <v>16</v>
      </c>
      <c r="BT19" s="16"/>
      <c r="BU19" s="28">
        <v>413</v>
      </c>
      <c r="BV19" s="29">
        <v>440</v>
      </c>
      <c r="BW19" s="30">
        <v>16</v>
      </c>
      <c r="BX19" s="33"/>
      <c r="BY19" s="22">
        <v>444</v>
      </c>
      <c r="BZ19" s="23">
        <v>473</v>
      </c>
      <c r="CA19" s="22">
        <v>16</v>
      </c>
      <c r="CB19" s="33"/>
      <c r="DY19" s="36">
        <v>10351</v>
      </c>
      <c r="DZ19" s="36">
        <v>11040</v>
      </c>
      <c r="EA19" s="36">
        <v>16</v>
      </c>
    </row>
    <row r="20" spans="1:135" x14ac:dyDescent="0.25">
      <c r="A20" s="20">
        <v>513</v>
      </c>
      <c r="B20" s="21">
        <v>544</v>
      </c>
      <c r="C20" s="20">
        <v>17</v>
      </c>
      <c r="D20" s="1"/>
      <c r="E20" s="22">
        <v>385</v>
      </c>
      <c r="F20" s="23">
        <v>408</v>
      </c>
      <c r="G20" s="22">
        <v>17</v>
      </c>
      <c r="H20" s="1"/>
      <c r="I20" s="22">
        <v>473</v>
      </c>
      <c r="J20" s="23">
        <v>502</v>
      </c>
      <c r="K20" s="22">
        <v>17</v>
      </c>
      <c r="L20" s="1"/>
      <c r="M20" s="22">
        <v>473</v>
      </c>
      <c r="N20" s="23">
        <v>502</v>
      </c>
      <c r="O20" s="22">
        <v>17</v>
      </c>
      <c r="P20" s="1"/>
      <c r="Q20" s="22">
        <v>513</v>
      </c>
      <c r="R20" s="23">
        <v>544</v>
      </c>
      <c r="S20" s="22">
        <v>17</v>
      </c>
      <c r="U20" s="22">
        <v>609</v>
      </c>
      <c r="V20" s="23">
        <v>646</v>
      </c>
      <c r="W20" s="22">
        <v>17</v>
      </c>
      <c r="X20" s="1"/>
      <c r="Y20" s="24">
        <v>473</v>
      </c>
      <c r="Z20" s="25">
        <v>502</v>
      </c>
      <c r="AA20" s="26">
        <v>17</v>
      </c>
      <c r="AB20" s="1"/>
      <c r="AC20" s="28">
        <v>561</v>
      </c>
      <c r="AD20" s="29">
        <v>595</v>
      </c>
      <c r="AE20" s="30">
        <v>17</v>
      </c>
      <c r="AF20" s="1"/>
      <c r="AG20" s="28">
        <v>473</v>
      </c>
      <c r="AH20" s="29">
        <v>502</v>
      </c>
      <c r="AI20" s="30">
        <v>17</v>
      </c>
      <c r="AJ20" s="1"/>
      <c r="AK20" s="28">
        <v>529</v>
      </c>
      <c r="AL20" s="29">
        <v>561</v>
      </c>
      <c r="AM20" s="30">
        <v>17</v>
      </c>
      <c r="AO20" s="22">
        <v>554</v>
      </c>
      <c r="AP20" s="23">
        <v>587</v>
      </c>
      <c r="AQ20" s="22">
        <v>17</v>
      </c>
      <c r="AR20" s="1"/>
      <c r="AS20" s="22">
        <v>473</v>
      </c>
      <c r="AT20" s="23">
        <v>501</v>
      </c>
      <c r="AU20" s="30">
        <v>17</v>
      </c>
      <c r="AV20" s="1"/>
      <c r="AW20" s="22">
        <v>527</v>
      </c>
      <c r="AX20" s="23">
        <v>558</v>
      </c>
      <c r="AY20" s="30">
        <v>17</v>
      </c>
      <c r="AZ20" s="1"/>
      <c r="BA20" s="22">
        <v>441</v>
      </c>
      <c r="BB20" s="23">
        <v>467</v>
      </c>
      <c r="BC20" s="30">
        <v>17</v>
      </c>
      <c r="BD20" s="1"/>
      <c r="BE20" s="22">
        <v>474</v>
      </c>
      <c r="BF20" s="23">
        <v>502</v>
      </c>
      <c r="BG20" s="30">
        <v>17</v>
      </c>
      <c r="BI20" s="28">
        <v>554</v>
      </c>
      <c r="BJ20" s="29">
        <v>587</v>
      </c>
      <c r="BK20" s="30">
        <v>17</v>
      </c>
      <c r="BL20" s="33"/>
      <c r="BM20" s="30">
        <v>3221</v>
      </c>
      <c r="BN20" s="28">
        <v>3420</v>
      </c>
      <c r="BO20" s="30">
        <v>17</v>
      </c>
      <c r="BP20" s="16"/>
      <c r="BQ20" s="30">
        <v>10651</v>
      </c>
      <c r="BR20" s="22">
        <v>11320</v>
      </c>
      <c r="BS20" s="30">
        <v>17</v>
      </c>
      <c r="BT20" s="16"/>
      <c r="BU20" s="28">
        <v>441</v>
      </c>
      <c r="BV20" s="29">
        <v>467</v>
      </c>
      <c r="BW20" s="30">
        <v>17</v>
      </c>
      <c r="BX20" s="33"/>
      <c r="BY20" s="22">
        <v>474</v>
      </c>
      <c r="BZ20" s="23">
        <v>502</v>
      </c>
      <c r="CA20" s="22">
        <v>17</v>
      </c>
      <c r="CB20" s="33"/>
      <c r="DY20" s="36">
        <v>11041</v>
      </c>
      <c r="DZ20" s="36">
        <v>11730</v>
      </c>
      <c r="EA20" s="36">
        <v>17</v>
      </c>
    </row>
    <row r="21" spans="1:135" x14ac:dyDescent="0.25">
      <c r="A21" s="20">
        <v>545</v>
      </c>
      <c r="B21" s="21">
        <v>576</v>
      </c>
      <c r="C21" s="20">
        <v>18</v>
      </c>
      <c r="D21" s="1"/>
      <c r="E21" s="22">
        <v>409</v>
      </c>
      <c r="F21" s="23">
        <v>432</v>
      </c>
      <c r="G21" s="22">
        <v>18</v>
      </c>
      <c r="H21" s="1"/>
      <c r="I21" s="22">
        <v>503</v>
      </c>
      <c r="J21" s="23">
        <v>531</v>
      </c>
      <c r="K21" s="22">
        <v>18</v>
      </c>
      <c r="L21" s="1"/>
      <c r="M21" s="22">
        <v>503</v>
      </c>
      <c r="N21" s="23">
        <v>531</v>
      </c>
      <c r="O21" s="22">
        <v>18</v>
      </c>
      <c r="P21" s="1"/>
      <c r="Q21" s="22">
        <v>545</v>
      </c>
      <c r="R21" s="23">
        <v>576</v>
      </c>
      <c r="S21" s="22">
        <v>18</v>
      </c>
      <c r="U21" s="22">
        <v>647</v>
      </c>
      <c r="V21" s="23">
        <v>684</v>
      </c>
      <c r="W21" s="22">
        <v>18</v>
      </c>
      <c r="X21" s="1"/>
      <c r="Y21" s="24">
        <v>503</v>
      </c>
      <c r="Z21" s="25">
        <v>531</v>
      </c>
      <c r="AA21" s="26">
        <v>18</v>
      </c>
      <c r="AB21" s="1"/>
      <c r="AC21" s="28">
        <v>596</v>
      </c>
      <c r="AD21" s="29">
        <v>630</v>
      </c>
      <c r="AE21" s="30">
        <v>18</v>
      </c>
      <c r="AF21" s="1"/>
      <c r="AG21" s="28">
        <v>503</v>
      </c>
      <c r="AH21" s="29">
        <v>531</v>
      </c>
      <c r="AI21" s="30">
        <v>18</v>
      </c>
      <c r="AJ21" s="1"/>
      <c r="AK21" s="28">
        <v>562</v>
      </c>
      <c r="AL21" s="29">
        <v>594</v>
      </c>
      <c r="AM21" s="30">
        <v>18</v>
      </c>
      <c r="AO21" s="22">
        <v>588</v>
      </c>
      <c r="AP21" s="23">
        <v>622</v>
      </c>
      <c r="AQ21" s="22">
        <v>18</v>
      </c>
      <c r="AR21" s="1"/>
      <c r="AS21" s="22">
        <v>502</v>
      </c>
      <c r="AT21" s="23">
        <v>531</v>
      </c>
      <c r="AU21" s="30">
        <v>18</v>
      </c>
      <c r="AV21" s="1"/>
      <c r="AW21" s="22">
        <v>559</v>
      </c>
      <c r="AX21" s="23">
        <v>591</v>
      </c>
      <c r="AY21" s="30">
        <v>18</v>
      </c>
      <c r="AZ21" s="1"/>
      <c r="BA21" s="22">
        <v>468</v>
      </c>
      <c r="BB21" s="23">
        <v>495</v>
      </c>
      <c r="BC21" s="30">
        <v>18</v>
      </c>
      <c r="BD21" s="1"/>
      <c r="BE21" s="22">
        <v>503</v>
      </c>
      <c r="BF21" s="23">
        <v>532</v>
      </c>
      <c r="BG21" s="30">
        <v>18</v>
      </c>
      <c r="BI21" s="28">
        <v>588</v>
      </c>
      <c r="BJ21" s="29">
        <v>622</v>
      </c>
      <c r="BK21" s="30">
        <v>18</v>
      </c>
      <c r="BL21" s="33"/>
      <c r="BM21" s="30">
        <v>3421</v>
      </c>
      <c r="BN21" s="28">
        <v>3630</v>
      </c>
      <c r="BO21" s="30">
        <v>18</v>
      </c>
      <c r="BP21" s="16"/>
      <c r="BQ21" s="30">
        <v>11321</v>
      </c>
      <c r="BR21" s="22">
        <v>11980</v>
      </c>
      <c r="BS21" s="30">
        <v>18</v>
      </c>
      <c r="BT21" s="16"/>
      <c r="BU21" s="28">
        <v>468</v>
      </c>
      <c r="BV21" s="29">
        <v>495</v>
      </c>
      <c r="BW21" s="30">
        <v>18</v>
      </c>
      <c r="BX21" s="33"/>
      <c r="BY21" s="22">
        <v>503</v>
      </c>
      <c r="BZ21" s="23">
        <v>532</v>
      </c>
      <c r="CA21" s="22">
        <v>18</v>
      </c>
      <c r="CB21" s="33"/>
      <c r="DY21" s="36">
        <v>11731</v>
      </c>
      <c r="DZ21" s="36">
        <v>12420</v>
      </c>
      <c r="EA21" s="36">
        <v>18</v>
      </c>
    </row>
    <row r="22" spans="1:135" x14ac:dyDescent="0.25">
      <c r="A22" s="20">
        <v>577</v>
      </c>
      <c r="B22" s="21">
        <v>608</v>
      </c>
      <c r="C22" s="20">
        <v>19</v>
      </c>
      <c r="D22" s="1"/>
      <c r="E22" s="22">
        <v>433</v>
      </c>
      <c r="F22" s="23">
        <v>456</v>
      </c>
      <c r="G22" s="22">
        <v>19</v>
      </c>
      <c r="H22" s="1"/>
      <c r="I22" s="22">
        <v>532</v>
      </c>
      <c r="J22" s="23">
        <v>561</v>
      </c>
      <c r="K22" s="22">
        <v>19</v>
      </c>
      <c r="L22" s="1"/>
      <c r="M22" s="22">
        <v>532</v>
      </c>
      <c r="N22" s="23">
        <v>561</v>
      </c>
      <c r="O22" s="22">
        <v>19</v>
      </c>
      <c r="P22" s="1"/>
      <c r="Q22" s="22">
        <v>577</v>
      </c>
      <c r="R22" s="23">
        <v>608</v>
      </c>
      <c r="S22" s="22">
        <v>19</v>
      </c>
      <c r="U22" s="22">
        <v>685</v>
      </c>
      <c r="V22" s="23">
        <v>722</v>
      </c>
      <c r="W22" s="22">
        <v>19</v>
      </c>
      <c r="X22" s="1"/>
      <c r="Y22" s="24">
        <v>532</v>
      </c>
      <c r="Z22" s="25">
        <v>561</v>
      </c>
      <c r="AA22" s="26">
        <v>19</v>
      </c>
      <c r="AB22" s="1"/>
      <c r="AC22" s="28">
        <v>631</v>
      </c>
      <c r="AD22" s="29">
        <v>665</v>
      </c>
      <c r="AE22" s="30">
        <v>19</v>
      </c>
      <c r="AF22" s="1"/>
      <c r="AG22" s="28">
        <v>532</v>
      </c>
      <c r="AH22" s="29">
        <v>561</v>
      </c>
      <c r="AI22" s="30">
        <v>19</v>
      </c>
      <c r="AJ22" s="1"/>
      <c r="AK22" s="28">
        <v>595</v>
      </c>
      <c r="AL22" s="29">
        <v>627</v>
      </c>
      <c r="AM22" s="30">
        <v>19</v>
      </c>
      <c r="AO22" s="22">
        <v>623</v>
      </c>
      <c r="AP22" s="23">
        <v>657</v>
      </c>
      <c r="AQ22" s="22">
        <v>19</v>
      </c>
      <c r="AR22" s="1"/>
      <c r="AS22" s="22">
        <v>532</v>
      </c>
      <c r="AT22" s="23">
        <v>560</v>
      </c>
      <c r="AU22" s="30">
        <v>19</v>
      </c>
      <c r="AV22" s="1"/>
      <c r="AW22" s="22">
        <v>592</v>
      </c>
      <c r="AX22" s="23">
        <v>624</v>
      </c>
      <c r="AY22" s="30">
        <v>19</v>
      </c>
      <c r="AZ22" s="1"/>
      <c r="BA22" s="22">
        <v>496</v>
      </c>
      <c r="BB22" s="23">
        <v>522</v>
      </c>
      <c r="BC22" s="30">
        <v>19</v>
      </c>
      <c r="BD22" s="1"/>
      <c r="BE22" s="22">
        <v>533</v>
      </c>
      <c r="BF22" s="23">
        <v>562</v>
      </c>
      <c r="BG22" s="30">
        <v>19</v>
      </c>
      <c r="BI22" s="28">
        <v>623</v>
      </c>
      <c r="BJ22" s="29">
        <v>657</v>
      </c>
      <c r="BK22" s="30">
        <v>19</v>
      </c>
      <c r="BL22" s="33"/>
      <c r="BM22" s="30">
        <v>3631</v>
      </c>
      <c r="BN22" s="28">
        <v>3830</v>
      </c>
      <c r="BO22" s="30">
        <v>19</v>
      </c>
      <c r="BP22" s="16"/>
      <c r="BQ22" s="30">
        <v>11981</v>
      </c>
      <c r="BR22" s="22">
        <v>12650</v>
      </c>
      <c r="BS22" s="30">
        <v>19</v>
      </c>
      <c r="BT22" s="16"/>
      <c r="BU22" s="28">
        <v>496</v>
      </c>
      <c r="BV22" s="29">
        <v>522</v>
      </c>
      <c r="BW22" s="30">
        <v>19</v>
      </c>
      <c r="BX22" s="33"/>
      <c r="BY22" s="22">
        <v>533</v>
      </c>
      <c r="BZ22" s="23">
        <v>562</v>
      </c>
      <c r="CA22" s="22">
        <v>19</v>
      </c>
      <c r="CB22" s="33"/>
    </row>
    <row r="23" spans="1:135" x14ac:dyDescent="0.25">
      <c r="A23" s="20">
        <v>609</v>
      </c>
      <c r="B23" s="21">
        <v>640</v>
      </c>
      <c r="C23" s="20">
        <v>20</v>
      </c>
      <c r="D23" s="1"/>
      <c r="E23" s="22">
        <v>457</v>
      </c>
      <c r="F23" s="23">
        <v>480</v>
      </c>
      <c r="G23" s="22">
        <v>20</v>
      </c>
      <c r="H23" s="1"/>
      <c r="I23" s="22">
        <v>562</v>
      </c>
      <c r="J23" s="23">
        <v>590</v>
      </c>
      <c r="K23" s="22">
        <v>20</v>
      </c>
      <c r="L23" s="1"/>
      <c r="M23" s="22">
        <v>562</v>
      </c>
      <c r="N23" s="23">
        <v>590</v>
      </c>
      <c r="O23" s="22">
        <v>20</v>
      </c>
      <c r="P23" s="1"/>
      <c r="Q23" s="22">
        <v>609</v>
      </c>
      <c r="R23" s="23">
        <v>640</v>
      </c>
      <c r="S23" s="22">
        <v>20</v>
      </c>
      <c r="U23" s="22">
        <v>723</v>
      </c>
      <c r="V23" s="23">
        <v>760</v>
      </c>
      <c r="W23" s="22">
        <v>20</v>
      </c>
      <c r="X23" s="1"/>
      <c r="Y23" s="24">
        <v>562</v>
      </c>
      <c r="Z23" s="25">
        <v>590</v>
      </c>
      <c r="AA23" s="26">
        <v>20</v>
      </c>
      <c r="AB23" s="1"/>
      <c r="AC23" s="28">
        <v>666</v>
      </c>
      <c r="AD23" s="29">
        <v>700</v>
      </c>
      <c r="AE23" s="30">
        <v>20</v>
      </c>
      <c r="AF23" s="1"/>
      <c r="AG23" s="28">
        <v>562</v>
      </c>
      <c r="AH23" s="29">
        <v>590</v>
      </c>
      <c r="AI23" s="30">
        <v>20</v>
      </c>
      <c r="AJ23" s="1"/>
      <c r="AK23" s="28">
        <v>628</v>
      </c>
      <c r="AL23" s="29">
        <v>660</v>
      </c>
      <c r="AM23" s="30">
        <v>20</v>
      </c>
      <c r="AO23" s="22">
        <v>658</v>
      </c>
      <c r="AP23" s="23">
        <v>691</v>
      </c>
      <c r="AQ23" s="22">
        <v>20</v>
      </c>
      <c r="AR23" s="1"/>
      <c r="AS23" s="22">
        <v>561</v>
      </c>
      <c r="AT23" s="23">
        <v>590</v>
      </c>
      <c r="AU23" s="30">
        <v>20</v>
      </c>
      <c r="AV23" s="1"/>
      <c r="AW23" s="22">
        <v>625</v>
      </c>
      <c r="AX23" s="23">
        <v>657</v>
      </c>
      <c r="AY23" s="30">
        <v>20</v>
      </c>
      <c r="AZ23" s="1"/>
      <c r="BA23" s="22">
        <v>523</v>
      </c>
      <c r="BB23" s="23">
        <v>550</v>
      </c>
      <c r="BC23" s="30">
        <v>20</v>
      </c>
      <c r="BD23" s="1"/>
      <c r="BE23" s="22">
        <v>563</v>
      </c>
      <c r="BF23" s="23">
        <v>591</v>
      </c>
      <c r="BG23" s="30">
        <v>20</v>
      </c>
      <c r="BI23" s="28">
        <v>658</v>
      </c>
      <c r="BJ23" s="29">
        <v>691</v>
      </c>
      <c r="BK23" s="30">
        <v>20</v>
      </c>
      <c r="BL23" s="33"/>
      <c r="BM23" s="30">
        <v>3831</v>
      </c>
      <c r="BN23" s="28">
        <v>4030</v>
      </c>
      <c r="BO23" s="30">
        <v>20</v>
      </c>
      <c r="BP23" s="16"/>
      <c r="BQ23" s="30">
        <v>12651</v>
      </c>
      <c r="BR23" s="22">
        <v>13310</v>
      </c>
      <c r="BS23" s="30">
        <v>20</v>
      </c>
      <c r="BT23" s="16"/>
      <c r="BU23" s="28">
        <v>523</v>
      </c>
      <c r="BV23" s="29">
        <v>550</v>
      </c>
      <c r="BW23" s="30">
        <v>20</v>
      </c>
      <c r="BX23" s="33"/>
      <c r="BY23" s="22">
        <v>563</v>
      </c>
      <c r="BZ23" s="23">
        <v>591</v>
      </c>
      <c r="CA23" s="22">
        <v>20</v>
      </c>
      <c r="CB23" s="33"/>
    </row>
    <row r="24" spans="1:135" x14ac:dyDescent="0.25">
      <c r="A24" s="20">
        <v>641</v>
      </c>
      <c r="B24" s="21">
        <v>672</v>
      </c>
      <c r="C24" s="20">
        <v>21</v>
      </c>
      <c r="D24" s="1"/>
      <c r="E24" s="22">
        <v>481</v>
      </c>
      <c r="F24" s="23">
        <v>504</v>
      </c>
      <c r="G24" s="22">
        <v>21</v>
      </c>
      <c r="H24" s="1"/>
      <c r="I24" s="22">
        <v>591</v>
      </c>
      <c r="J24" s="23">
        <v>620</v>
      </c>
      <c r="K24" s="22">
        <v>21</v>
      </c>
      <c r="L24" s="1"/>
      <c r="M24" s="22">
        <v>591</v>
      </c>
      <c r="N24" s="23">
        <v>620</v>
      </c>
      <c r="O24" s="22">
        <v>21</v>
      </c>
      <c r="P24" s="1"/>
      <c r="Q24" s="22">
        <v>641</v>
      </c>
      <c r="R24" s="23">
        <v>672</v>
      </c>
      <c r="S24" s="22">
        <v>21</v>
      </c>
      <c r="U24" s="22">
        <v>761</v>
      </c>
      <c r="V24" s="23">
        <v>798</v>
      </c>
      <c r="W24" s="22">
        <v>21</v>
      </c>
      <c r="X24" s="1"/>
      <c r="Y24" s="24">
        <v>591</v>
      </c>
      <c r="Z24" s="25">
        <v>620</v>
      </c>
      <c r="AA24" s="26">
        <v>21</v>
      </c>
      <c r="AB24" s="1"/>
      <c r="AC24" s="28">
        <v>701</v>
      </c>
      <c r="AD24" s="29">
        <v>735</v>
      </c>
      <c r="AE24" s="30">
        <v>21</v>
      </c>
      <c r="AF24" s="1"/>
      <c r="AG24" s="28">
        <v>591</v>
      </c>
      <c r="AH24" s="29">
        <v>620</v>
      </c>
      <c r="AI24" s="30">
        <v>21</v>
      </c>
      <c r="AJ24" s="1"/>
      <c r="AK24" s="28">
        <v>661</v>
      </c>
      <c r="AL24" s="29">
        <v>693</v>
      </c>
      <c r="AM24" s="30">
        <v>21</v>
      </c>
      <c r="AO24" s="22">
        <v>692</v>
      </c>
      <c r="AP24" s="23">
        <v>726</v>
      </c>
      <c r="AQ24" s="22">
        <v>21</v>
      </c>
      <c r="AR24" s="1"/>
      <c r="AS24" s="22">
        <v>591</v>
      </c>
      <c r="AT24" s="23">
        <v>619</v>
      </c>
      <c r="AU24" s="30">
        <v>21</v>
      </c>
      <c r="AV24" s="1"/>
      <c r="AW24" s="22">
        <v>658</v>
      </c>
      <c r="AX24" s="23">
        <v>690</v>
      </c>
      <c r="AY24" s="30">
        <v>21</v>
      </c>
      <c r="AZ24" s="1"/>
      <c r="BA24" s="22">
        <v>551</v>
      </c>
      <c r="BB24" s="23">
        <v>577</v>
      </c>
      <c r="BC24" s="30">
        <v>21</v>
      </c>
      <c r="BD24" s="1"/>
      <c r="BE24" s="22">
        <v>592</v>
      </c>
      <c r="BF24" s="23">
        <v>621</v>
      </c>
      <c r="BG24" s="30">
        <v>21</v>
      </c>
      <c r="BI24" s="28">
        <v>692</v>
      </c>
      <c r="BJ24" s="29">
        <v>726</v>
      </c>
      <c r="BK24" s="30">
        <v>21</v>
      </c>
      <c r="BL24" s="33"/>
      <c r="BM24" s="30">
        <v>4031</v>
      </c>
      <c r="BN24" s="28">
        <v>4230</v>
      </c>
      <c r="BO24" s="30">
        <v>21</v>
      </c>
      <c r="BP24" s="16"/>
      <c r="BQ24" s="30">
        <v>13311</v>
      </c>
      <c r="BR24" s="22">
        <v>13980</v>
      </c>
      <c r="BS24" s="30">
        <v>21</v>
      </c>
      <c r="BT24" s="16"/>
      <c r="BU24" s="28">
        <v>551</v>
      </c>
      <c r="BV24" s="29">
        <v>577</v>
      </c>
      <c r="BW24" s="30">
        <v>21</v>
      </c>
      <c r="BX24" s="33"/>
      <c r="BY24" s="22">
        <v>592</v>
      </c>
      <c r="BZ24" s="23">
        <v>621</v>
      </c>
      <c r="CA24" s="22">
        <v>21</v>
      </c>
      <c r="CB24" s="33"/>
    </row>
    <row r="25" spans="1:135" ht="15.75" thickBot="1" x14ac:dyDescent="0.3">
      <c r="A25" s="20">
        <v>673</v>
      </c>
      <c r="B25" s="21">
        <v>704</v>
      </c>
      <c r="C25" s="20">
        <v>22</v>
      </c>
      <c r="D25" s="1"/>
      <c r="E25" s="22">
        <v>505</v>
      </c>
      <c r="F25" s="23">
        <v>528</v>
      </c>
      <c r="G25" s="22">
        <v>22</v>
      </c>
      <c r="H25" s="1"/>
      <c r="I25" s="22">
        <v>621</v>
      </c>
      <c r="J25" s="23">
        <v>649</v>
      </c>
      <c r="K25" s="22">
        <v>22</v>
      </c>
      <c r="L25" s="1"/>
      <c r="M25" s="22">
        <v>621</v>
      </c>
      <c r="N25" s="23">
        <v>649</v>
      </c>
      <c r="O25" s="22">
        <v>22</v>
      </c>
      <c r="P25" s="1"/>
      <c r="Q25" s="22">
        <v>673</v>
      </c>
      <c r="R25" s="23">
        <v>704</v>
      </c>
      <c r="S25" s="22">
        <v>22</v>
      </c>
      <c r="U25" s="22">
        <v>799</v>
      </c>
      <c r="V25" s="23">
        <v>836</v>
      </c>
      <c r="W25" s="22">
        <v>22</v>
      </c>
      <c r="X25" s="1"/>
      <c r="Y25" s="24">
        <v>621</v>
      </c>
      <c r="Z25" s="25">
        <v>649</v>
      </c>
      <c r="AA25" s="26">
        <v>22</v>
      </c>
      <c r="AB25" s="1"/>
      <c r="AC25" s="28">
        <v>736</v>
      </c>
      <c r="AD25" s="29">
        <v>770</v>
      </c>
      <c r="AE25" s="30">
        <v>22</v>
      </c>
      <c r="AF25" s="1"/>
      <c r="AG25" s="28">
        <v>621</v>
      </c>
      <c r="AH25" s="29">
        <v>649</v>
      </c>
      <c r="AI25" s="30">
        <v>22</v>
      </c>
      <c r="AJ25" s="1"/>
      <c r="AK25" s="28">
        <v>694</v>
      </c>
      <c r="AL25" s="29">
        <v>726</v>
      </c>
      <c r="AM25" s="30">
        <v>22</v>
      </c>
      <c r="AO25" s="22">
        <v>727</v>
      </c>
      <c r="AP25" s="23">
        <v>760</v>
      </c>
      <c r="AQ25" s="22">
        <v>22</v>
      </c>
      <c r="AR25" s="1"/>
      <c r="AS25" s="22">
        <v>620</v>
      </c>
      <c r="AT25" s="23">
        <v>649</v>
      </c>
      <c r="AU25" s="30">
        <v>22</v>
      </c>
      <c r="AV25" s="1"/>
      <c r="AW25" s="22">
        <v>691</v>
      </c>
      <c r="AX25" s="23">
        <v>723</v>
      </c>
      <c r="AY25" s="30">
        <v>22</v>
      </c>
      <c r="AZ25" s="1"/>
      <c r="BA25" s="22">
        <v>578</v>
      </c>
      <c r="BB25" s="23">
        <v>605</v>
      </c>
      <c r="BC25" s="30">
        <v>22</v>
      </c>
      <c r="BD25" s="1"/>
      <c r="BE25" s="22">
        <v>622</v>
      </c>
      <c r="BF25" s="23">
        <v>650</v>
      </c>
      <c r="BG25" s="30">
        <v>22</v>
      </c>
      <c r="BI25" s="28">
        <v>727</v>
      </c>
      <c r="BJ25" s="29">
        <v>760</v>
      </c>
      <c r="BK25" s="30">
        <v>22</v>
      </c>
      <c r="BL25" s="33"/>
      <c r="BM25" s="30">
        <v>4231</v>
      </c>
      <c r="BN25" s="28">
        <v>4430</v>
      </c>
      <c r="BO25" s="30">
        <v>22</v>
      </c>
      <c r="BP25" s="19"/>
      <c r="BQ25" s="30">
        <v>13981</v>
      </c>
      <c r="BR25" s="22">
        <v>14650</v>
      </c>
      <c r="BS25" s="30">
        <v>22</v>
      </c>
      <c r="BT25" s="16"/>
      <c r="BU25" s="28">
        <v>578</v>
      </c>
      <c r="BV25" s="29">
        <v>605</v>
      </c>
      <c r="BW25" s="30">
        <v>22</v>
      </c>
      <c r="BX25" s="33"/>
      <c r="BY25" s="22">
        <v>622</v>
      </c>
      <c r="BZ25" s="23">
        <v>650</v>
      </c>
      <c r="CA25" s="22">
        <v>22</v>
      </c>
      <c r="CB25" s="33"/>
    </row>
    <row r="26" spans="1:135" x14ac:dyDescent="0.25">
      <c r="A26" s="20">
        <v>705</v>
      </c>
      <c r="B26" s="21">
        <v>736</v>
      </c>
      <c r="C26" s="20">
        <v>23</v>
      </c>
      <c r="D26" s="1"/>
      <c r="E26" s="22">
        <v>529</v>
      </c>
      <c r="F26" s="23">
        <v>552</v>
      </c>
      <c r="G26" s="22">
        <v>23</v>
      </c>
      <c r="H26" s="1"/>
      <c r="I26" s="22">
        <v>650</v>
      </c>
      <c r="J26" s="23">
        <v>679</v>
      </c>
      <c r="K26" s="22">
        <v>23</v>
      </c>
      <c r="L26" s="1"/>
      <c r="M26" s="22">
        <v>650</v>
      </c>
      <c r="N26" s="23">
        <v>679</v>
      </c>
      <c r="O26" s="22">
        <v>23</v>
      </c>
      <c r="P26" s="1"/>
      <c r="Q26" s="22">
        <v>705</v>
      </c>
      <c r="R26" s="23">
        <v>736</v>
      </c>
      <c r="S26" s="22">
        <v>23</v>
      </c>
      <c r="U26" s="22">
        <v>837</v>
      </c>
      <c r="V26" s="23">
        <v>874</v>
      </c>
      <c r="W26" s="22">
        <v>23</v>
      </c>
      <c r="X26" s="1"/>
      <c r="Y26" s="24">
        <v>650</v>
      </c>
      <c r="Z26" s="25">
        <v>679</v>
      </c>
      <c r="AA26" s="26">
        <v>23</v>
      </c>
      <c r="AB26" s="1"/>
      <c r="AC26" s="28">
        <v>771</v>
      </c>
      <c r="AD26" s="29">
        <v>805</v>
      </c>
      <c r="AE26" s="30">
        <v>23</v>
      </c>
      <c r="AF26" s="1"/>
      <c r="AG26" s="28">
        <v>650</v>
      </c>
      <c r="AH26" s="29">
        <v>679</v>
      </c>
      <c r="AI26" s="30">
        <v>23</v>
      </c>
      <c r="AJ26" s="1"/>
      <c r="AK26" s="28">
        <v>727</v>
      </c>
      <c r="AL26" s="29">
        <v>759</v>
      </c>
      <c r="AM26" s="30">
        <v>23</v>
      </c>
      <c r="AO26" s="22">
        <v>761</v>
      </c>
      <c r="AP26" s="23">
        <v>795</v>
      </c>
      <c r="AQ26" s="22">
        <v>23</v>
      </c>
      <c r="AR26" s="1"/>
      <c r="AS26" s="22">
        <v>650</v>
      </c>
      <c r="AT26" s="23">
        <v>678</v>
      </c>
      <c r="AU26" s="30">
        <v>23</v>
      </c>
      <c r="AV26" s="1"/>
      <c r="AW26" s="22">
        <v>724</v>
      </c>
      <c r="AX26" s="23">
        <v>756</v>
      </c>
      <c r="AY26" s="30">
        <v>23</v>
      </c>
      <c r="AZ26" s="1"/>
      <c r="BA26" s="22">
        <v>606</v>
      </c>
      <c r="BB26" s="23">
        <v>632</v>
      </c>
      <c r="BC26" s="30">
        <v>23</v>
      </c>
      <c r="BD26" s="1"/>
      <c r="BE26" s="22">
        <v>651</v>
      </c>
      <c r="BF26" s="23">
        <v>680</v>
      </c>
      <c r="BG26" s="30">
        <v>23</v>
      </c>
      <c r="BI26" s="28">
        <v>761</v>
      </c>
      <c r="BJ26" s="29">
        <v>795</v>
      </c>
      <c r="BK26" s="30">
        <v>23</v>
      </c>
      <c r="BL26" s="33"/>
      <c r="BM26" s="1"/>
      <c r="BN26" s="1"/>
      <c r="BO26" s="1"/>
      <c r="BP26" s="1"/>
      <c r="BQ26" s="1"/>
      <c r="BR26" s="1"/>
      <c r="BS26" s="1"/>
      <c r="BT26" s="1"/>
      <c r="BU26" s="28">
        <v>606</v>
      </c>
      <c r="BV26" s="29">
        <v>632</v>
      </c>
      <c r="BW26" s="30">
        <v>23</v>
      </c>
      <c r="BX26" s="33"/>
      <c r="BY26" s="22">
        <v>651</v>
      </c>
      <c r="BZ26" s="23">
        <v>680</v>
      </c>
      <c r="CA26" s="22">
        <v>23</v>
      </c>
      <c r="CB26" s="33"/>
    </row>
    <row r="27" spans="1:135" x14ac:dyDescent="0.25">
      <c r="A27" s="20">
        <v>737</v>
      </c>
      <c r="B27" s="21">
        <v>768</v>
      </c>
      <c r="C27" s="20">
        <v>24</v>
      </c>
      <c r="D27" s="1"/>
      <c r="E27" s="22">
        <v>553</v>
      </c>
      <c r="F27" s="23">
        <v>576</v>
      </c>
      <c r="G27" s="22">
        <v>24</v>
      </c>
      <c r="H27" s="1"/>
      <c r="I27" s="22">
        <v>680</v>
      </c>
      <c r="J27" s="23">
        <v>708</v>
      </c>
      <c r="K27" s="22">
        <v>24</v>
      </c>
      <c r="L27" s="1"/>
      <c r="M27" s="22">
        <v>680</v>
      </c>
      <c r="N27" s="23">
        <v>708</v>
      </c>
      <c r="O27" s="22">
        <v>24</v>
      </c>
      <c r="P27" s="1"/>
      <c r="Q27" s="22">
        <v>737</v>
      </c>
      <c r="R27" s="23">
        <v>768</v>
      </c>
      <c r="S27" s="22">
        <v>24</v>
      </c>
      <c r="U27" s="22">
        <v>875</v>
      </c>
      <c r="V27" s="23">
        <v>912</v>
      </c>
      <c r="W27" s="22">
        <v>24</v>
      </c>
      <c r="X27" s="1"/>
      <c r="Y27" s="24">
        <v>680</v>
      </c>
      <c r="Z27" s="25">
        <v>708</v>
      </c>
      <c r="AA27" s="26">
        <v>24</v>
      </c>
      <c r="AB27" s="1"/>
      <c r="AC27" s="28">
        <v>806</v>
      </c>
      <c r="AD27" s="29">
        <v>840</v>
      </c>
      <c r="AE27" s="30">
        <v>24</v>
      </c>
      <c r="AF27" s="1"/>
      <c r="AG27" s="28">
        <v>680</v>
      </c>
      <c r="AH27" s="29">
        <v>708</v>
      </c>
      <c r="AI27" s="30">
        <v>24</v>
      </c>
      <c r="AJ27" s="1"/>
      <c r="AK27" s="28">
        <v>760</v>
      </c>
      <c r="AL27" s="29">
        <v>792</v>
      </c>
      <c r="AM27" s="30">
        <v>24</v>
      </c>
      <c r="AO27" s="22">
        <v>796</v>
      </c>
      <c r="AP27" s="23">
        <v>830</v>
      </c>
      <c r="AQ27" s="22">
        <v>24</v>
      </c>
      <c r="AR27" s="1"/>
      <c r="AS27" s="22">
        <v>679</v>
      </c>
      <c r="AT27" s="23">
        <v>708</v>
      </c>
      <c r="AU27" s="30">
        <v>24</v>
      </c>
      <c r="AV27" s="1"/>
      <c r="AW27" s="22">
        <v>757</v>
      </c>
      <c r="AX27" s="23">
        <v>789</v>
      </c>
      <c r="AY27" s="30">
        <v>24</v>
      </c>
      <c r="AZ27" s="1"/>
      <c r="BA27" s="22">
        <v>633</v>
      </c>
      <c r="BB27" s="23">
        <v>660</v>
      </c>
      <c r="BC27" s="30">
        <v>24</v>
      </c>
      <c r="BD27" s="1"/>
      <c r="BE27" s="22">
        <v>681</v>
      </c>
      <c r="BF27" s="23">
        <v>710</v>
      </c>
      <c r="BG27" s="30">
        <v>24</v>
      </c>
      <c r="BI27" s="28">
        <v>796</v>
      </c>
      <c r="BJ27" s="29">
        <v>830</v>
      </c>
      <c r="BK27" s="30">
        <v>24</v>
      </c>
      <c r="BL27" s="33"/>
      <c r="BM27" s="1"/>
      <c r="BN27" s="1"/>
      <c r="BO27" s="1"/>
      <c r="BP27" s="1"/>
      <c r="BQ27" s="1"/>
      <c r="BR27" s="1"/>
      <c r="BS27" s="1"/>
      <c r="BT27" s="1"/>
      <c r="BU27" s="28">
        <v>633</v>
      </c>
      <c r="BV27" s="29">
        <v>660</v>
      </c>
      <c r="BW27" s="30">
        <v>24</v>
      </c>
      <c r="BX27" s="33"/>
      <c r="BY27" s="22">
        <v>681</v>
      </c>
      <c r="BZ27" s="23">
        <v>710</v>
      </c>
      <c r="CA27" s="22">
        <v>24</v>
      </c>
      <c r="CB27" s="33"/>
    </row>
    <row r="28" spans="1:135" x14ac:dyDescent="0.25">
      <c r="A28" s="20">
        <v>769</v>
      </c>
      <c r="B28" s="21">
        <v>800</v>
      </c>
      <c r="C28" s="20">
        <v>25</v>
      </c>
      <c r="D28" s="1"/>
      <c r="E28" s="22">
        <v>577</v>
      </c>
      <c r="F28" s="23">
        <v>600</v>
      </c>
      <c r="G28" s="22">
        <v>25</v>
      </c>
      <c r="H28" s="1"/>
      <c r="I28" s="22">
        <v>709</v>
      </c>
      <c r="J28" s="23">
        <v>738</v>
      </c>
      <c r="K28" s="22">
        <v>25</v>
      </c>
      <c r="L28" s="1"/>
      <c r="M28" s="22">
        <v>709</v>
      </c>
      <c r="N28" s="23">
        <v>738</v>
      </c>
      <c r="O28" s="22">
        <v>25</v>
      </c>
      <c r="P28" s="1"/>
      <c r="Q28" s="22">
        <v>769</v>
      </c>
      <c r="R28" s="23">
        <v>800</v>
      </c>
      <c r="S28" s="22">
        <v>25</v>
      </c>
      <c r="U28" s="22">
        <v>913</v>
      </c>
      <c r="V28" s="23">
        <v>950</v>
      </c>
      <c r="W28" s="22">
        <v>25</v>
      </c>
      <c r="X28" s="1"/>
      <c r="Y28" s="24">
        <v>709</v>
      </c>
      <c r="Z28" s="25">
        <v>738</v>
      </c>
      <c r="AA28" s="26">
        <v>25</v>
      </c>
      <c r="AB28" s="1"/>
      <c r="AC28" s="28">
        <v>841</v>
      </c>
      <c r="AD28" s="29">
        <v>875</v>
      </c>
      <c r="AE28" s="30">
        <v>25</v>
      </c>
      <c r="AF28" s="1"/>
      <c r="AG28" s="28">
        <v>709</v>
      </c>
      <c r="AH28" s="29">
        <v>738</v>
      </c>
      <c r="AI28" s="30">
        <v>25</v>
      </c>
      <c r="AJ28" s="1"/>
      <c r="AK28" s="28">
        <v>793</v>
      </c>
      <c r="AL28" s="29">
        <v>825</v>
      </c>
      <c r="AM28" s="30">
        <v>25</v>
      </c>
      <c r="AO28" s="22">
        <v>831</v>
      </c>
      <c r="AP28" s="23">
        <v>864</v>
      </c>
      <c r="AQ28" s="22">
        <v>25</v>
      </c>
      <c r="AR28" s="1"/>
      <c r="AS28" s="22">
        <v>709</v>
      </c>
      <c r="AT28" s="23">
        <v>737</v>
      </c>
      <c r="AU28" s="30">
        <v>25</v>
      </c>
      <c r="AV28" s="1"/>
      <c r="AW28" s="22">
        <v>790</v>
      </c>
      <c r="AX28" s="23">
        <v>821</v>
      </c>
      <c r="AY28" s="30">
        <v>25</v>
      </c>
      <c r="AZ28" s="1"/>
      <c r="BA28" s="22">
        <v>661</v>
      </c>
      <c r="BB28" s="23">
        <v>687</v>
      </c>
      <c r="BC28" s="30">
        <v>25</v>
      </c>
      <c r="BD28" s="1"/>
      <c r="BE28" s="22">
        <v>711</v>
      </c>
      <c r="BF28" s="23">
        <v>739</v>
      </c>
      <c r="BG28" s="30">
        <v>25</v>
      </c>
      <c r="BI28" s="28">
        <v>831</v>
      </c>
      <c r="BJ28" s="29">
        <v>864</v>
      </c>
      <c r="BK28" s="30">
        <v>25</v>
      </c>
      <c r="BL28" s="33"/>
      <c r="BM28" s="1"/>
      <c r="BN28" s="1"/>
      <c r="BO28" s="1"/>
      <c r="BP28" s="1"/>
      <c r="BQ28" s="1"/>
      <c r="BR28" s="1"/>
      <c r="BS28" s="1"/>
      <c r="BT28" s="1"/>
      <c r="BU28" s="28">
        <v>661</v>
      </c>
      <c r="BV28" s="29">
        <v>687</v>
      </c>
      <c r="BW28" s="30">
        <v>25</v>
      </c>
      <c r="BX28" s="33"/>
      <c r="BY28" s="22">
        <v>711</v>
      </c>
      <c r="BZ28" s="23">
        <v>739</v>
      </c>
      <c r="CA28" s="22">
        <v>25</v>
      </c>
      <c r="CB28" s="33"/>
    </row>
    <row r="29" spans="1:135" x14ac:dyDescent="0.25">
      <c r="A29" s="20">
        <v>801</v>
      </c>
      <c r="B29" s="21">
        <v>832</v>
      </c>
      <c r="C29" s="20">
        <v>26</v>
      </c>
      <c r="D29" s="1"/>
      <c r="E29" s="22">
        <v>601</v>
      </c>
      <c r="F29" s="23">
        <v>624</v>
      </c>
      <c r="G29" s="22">
        <v>26</v>
      </c>
      <c r="H29" s="1"/>
      <c r="I29" s="22">
        <v>739</v>
      </c>
      <c r="J29" s="23">
        <v>767</v>
      </c>
      <c r="K29" s="22">
        <v>26</v>
      </c>
      <c r="L29" s="1"/>
      <c r="M29" s="22">
        <v>739</v>
      </c>
      <c r="N29" s="23">
        <v>767</v>
      </c>
      <c r="O29" s="22">
        <v>26</v>
      </c>
      <c r="P29" s="1"/>
      <c r="Q29" s="22">
        <v>801</v>
      </c>
      <c r="R29" s="23">
        <v>832</v>
      </c>
      <c r="S29" s="22">
        <v>26</v>
      </c>
      <c r="U29" s="22">
        <v>951</v>
      </c>
      <c r="V29" s="23">
        <v>988</v>
      </c>
      <c r="W29" s="22">
        <v>26</v>
      </c>
      <c r="X29" s="1"/>
      <c r="Y29" s="24">
        <v>739</v>
      </c>
      <c r="Z29" s="25">
        <v>767</v>
      </c>
      <c r="AA29" s="26">
        <v>26</v>
      </c>
      <c r="AB29" s="1"/>
      <c r="AC29" s="28">
        <v>876</v>
      </c>
      <c r="AD29" s="29">
        <v>910</v>
      </c>
      <c r="AE29" s="30">
        <v>26</v>
      </c>
      <c r="AF29" s="1"/>
      <c r="AG29" s="28">
        <v>739</v>
      </c>
      <c r="AH29" s="29">
        <v>767</v>
      </c>
      <c r="AI29" s="30">
        <v>26</v>
      </c>
      <c r="AJ29" s="1"/>
      <c r="AK29" s="28">
        <v>826</v>
      </c>
      <c r="AL29" s="29">
        <v>858</v>
      </c>
      <c r="AM29" s="30">
        <v>26</v>
      </c>
      <c r="AO29" s="22">
        <v>865</v>
      </c>
      <c r="AP29" s="23">
        <v>899</v>
      </c>
      <c r="AQ29" s="22">
        <v>26</v>
      </c>
      <c r="AR29" s="1"/>
      <c r="AS29" s="22">
        <v>738</v>
      </c>
      <c r="AT29" s="23">
        <v>767</v>
      </c>
      <c r="AU29" s="30">
        <v>26</v>
      </c>
      <c r="AV29" s="1"/>
      <c r="AW29" s="22">
        <v>822</v>
      </c>
      <c r="AX29" s="23">
        <v>854</v>
      </c>
      <c r="AY29" s="30">
        <v>26</v>
      </c>
      <c r="AZ29" s="1"/>
      <c r="BA29" s="22">
        <v>688</v>
      </c>
      <c r="BB29" s="23">
        <v>715</v>
      </c>
      <c r="BC29" s="30">
        <v>26</v>
      </c>
      <c r="BD29" s="1"/>
      <c r="BE29" s="22">
        <v>740</v>
      </c>
      <c r="BF29" s="23">
        <v>769</v>
      </c>
      <c r="BG29" s="30">
        <v>26</v>
      </c>
      <c r="BI29" s="28">
        <v>865</v>
      </c>
      <c r="BJ29" s="29">
        <v>899</v>
      </c>
      <c r="BK29" s="30">
        <v>26</v>
      </c>
      <c r="BL29" s="33"/>
      <c r="BM29" s="1"/>
      <c r="BN29" s="1"/>
      <c r="BO29" s="1"/>
      <c r="BP29" s="1"/>
      <c r="BQ29" s="1"/>
      <c r="BR29" s="1"/>
      <c r="BS29" s="1"/>
      <c r="BT29" s="1"/>
      <c r="BU29" s="28">
        <v>688</v>
      </c>
      <c r="BV29" s="29">
        <v>715</v>
      </c>
      <c r="BW29" s="30">
        <v>26</v>
      </c>
      <c r="BX29" s="33"/>
      <c r="BY29" s="22">
        <v>740</v>
      </c>
      <c r="BZ29" s="23">
        <v>769</v>
      </c>
      <c r="CA29" s="22">
        <v>26</v>
      </c>
      <c r="CB29" s="33"/>
    </row>
    <row r="30" spans="1:135" x14ac:dyDescent="0.25">
      <c r="A30" s="20">
        <v>833</v>
      </c>
      <c r="B30" s="21">
        <v>864</v>
      </c>
      <c r="C30" s="20">
        <v>27</v>
      </c>
      <c r="D30" s="1"/>
      <c r="E30" s="22">
        <v>625</v>
      </c>
      <c r="F30" s="23">
        <v>648</v>
      </c>
      <c r="G30" s="22">
        <v>27</v>
      </c>
      <c r="H30" s="1"/>
      <c r="I30" s="22">
        <v>768</v>
      </c>
      <c r="J30" s="23">
        <v>797</v>
      </c>
      <c r="K30" s="22">
        <v>27</v>
      </c>
      <c r="L30" s="1"/>
      <c r="M30" s="22">
        <v>768</v>
      </c>
      <c r="N30" s="23">
        <v>797</v>
      </c>
      <c r="O30" s="22">
        <v>27</v>
      </c>
      <c r="P30" s="1"/>
      <c r="Q30" s="22">
        <v>833</v>
      </c>
      <c r="R30" s="23">
        <v>864</v>
      </c>
      <c r="S30" s="22">
        <v>27</v>
      </c>
      <c r="U30" s="22">
        <v>989</v>
      </c>
      <c r="V30" s="23">
        <v>1026</v>
      </c>
      <c r="W30" s="22">
        <v>27</v>
      </c>
      <c r="X30" s="1"/>
      <c r="Y30" s="24">
        <v>768</v>
      </c>
      <c r="Z30" s="25">
        <v>797</v>
      </c>
      <c r="AA30" s="26">
        <v>27</v>
      </c>
      <c r="AB30" s="1"/>
      <c r="AC30" s="28">
        <v>911</v>
      </c>
      <c r="AD30" s="29">
        <v>945</v>
      </c>
      <c r="AE30" s="30">
        <v>27</v>
      </c>
      <c r="AF30" s="1"/>
      <c r="AG30" s="28">
        <v>768</v>
      </c>
      <c r="AH30" s="29">
        <v>797</v>
      </c>
      <c r="AI30" s="30">
        <v>27</v>
      </c>
      <c r="AJ30" s="1"/>
      <c r="AK30" s="28">
        <v>859</v>
      </c>
      <c r="AL30" s="29">
        <v>891</v>
      </c>
      <c r="AM30" s="30">
        <v>27</v>
      </c>
      <c r="AO30" s="22">
        <v>900</v>
      </c>
      <c r="AP30" s="23">
        <v>933</v>
      </c>
      <c r="AQ30" s="22">
        <v>27</v>
      </c>
      <c r="AR30" s="1"/>
      <c r="AS30" s="22">
        <v>768</v>
      </c>
      <c r="AT30" s="23">
        <v>796</v>
      </c>
      <c r="AU30" s="30">
        <v>27</v>
      </c>
      <c r="AV30" s="1"/>
      <c r="AW30" s="22">
        <v>855</v>
      </c>
      <c r="AX30" s="23">
        <v>887</v>
      </c>
      <c r="AY30" s="30">
        <v>27</v>
      </c>
      <c r="AZ30" s="1"/>
      <c r="BA30" s="22">
        <v>716</v>
      </c>
      <c r="BB30" s="23">
        <v>742</v>
      </c>
      <c r="BC30" s="30">
        <v>27</v>
      </c>
      <c r="BD30" s="1"/>
      <c r="BE30" s="22">
        <v>770</v>
      </c>
      <c r="BF30" s="23">
        <v>798</v>
      </c>
      <c r="BG30" s="30">
        <v>27</v>
      </c>
      <c r="BI30" s="28">
        <v>900</v>
      </c>
      <c r="BJ30" s="29">
        <v>933</v>
      </c>
      <c r="BK30" s="30">
        <v>27</v>
      </c>
      <c r="BL30" s="33"/>
      <c r="BM30" s="1"/>
      <c r="BN30" s="1"/>
      <c r="BO30" s="1"/>
      <c r="BP30" s="1"/>
      <c r="BQ30" s="1"/>
      <c r="BR30" s="1"/>
      <c r="BS30" s="1"/>
      <c r="BT30" s="1"/>
      <c r="BU30" s="28">
        <v>716</v>
      </c>
      <c r="BV30" s="29">
        <v>742</v>
      </c>
      <c r="BW30" s="30">
        <v>27</v>
      </c>
      <c r="BX30" s="33"/>
      <c r="BY30" s="22">
        <v>770</v>
      </c>
      <c r="BZ30" s="23">
        <v>798</v>
      </c>
      <c r="CA30" s="22">
        <v>27</v>
      </c>
      <c r="CB30" s="33"/>
    </row>
    <row r="31" spans="1:135" x14ac:dyDescent="0.25">
      <c r="A31" s="20">
        <v>865</v>
      </c>
      <c r="B31" s="21">
        <v>896</v>
      </c>
      <c r="C31" s="20">
        <v>28</v>
      </c>
      <c r="D31" s="1"/>
      <c r="E31" s="22">
        <v>649</v>
      </c>
      <c r="F31" s="23">
        <v>672</v>
      </c>
      <c r="G31" s="22">
        <v>28</v>
      </c>
      <c r="H31" s="1"/>
      <c r="I31" s="22">
        <v>798</v>
      </c>
      <c r="J31" s="23">
        <v>826</v>
      </c>
      <c r="K31" s="22">
        <v>28</v>
      </c>
      <c r="L31" s="1"/>
      <c r="M31" s="22">
        <v>798</v>
      </c>
      <c r="N31" s="23">
        <v>826</v>
      </c>
      <c r="O31" s="22">
        <v>28</v>
      </c>
      <c r="P31" s="1"/>
      <c r="Q31" s="22">
        <v>865</v>
      </c>
      <c r="R31" s="23">
        <v>896</v>
      </c>
      <c r="S31" s="22">
        <v>28</v>
      </c>
      <c r="U31" s="22">
        <v>1027</v>
      </c>
      <c r="V31" s="23">
        <v>1064</v>
      </c>
      <c r="W31" s="22">
        <v>28</v>
      </c>
      <c r="X31" s="1"/>
      <c r="Y31" s="24">
        <v>798</v>
      </c>
      <c r="Z31" s="25">
        <v>826</v>
      </c>
      <c r="AA31" s="26">
        <v>28</v>
      </c>
      <c r="AB31" s="1"/>
      <c r="AC31" s="28">
        <v>946</v>
      </c>
      <c r="AD31" s="29">
        <v>980</v>
      </c>
      <c r="AE31" s="30">
        <v>28</v>
      </c>
      <c r="AF31" s="1"/>
      <c r="AG31" s="28">
        <v>798</v>
      </c>
      <c r="AH31" s="29">
        <v>826</v>
      </c>
      <c r="AI31" s="30">
        <v>28</v>
      </c>
      <c r="AJ31" s="1"/>
      <c r="AK31" s="28">
        <v>892</v>
      </c>
      <c r="AL31" s="29">
        <v>924</v>
      </c>
      <c r="AM31" s="30">
        <v>28</v>
      </c>
      <c r="AO31" s="22">
        <v>934</v>
      </c>
      <c r="AP31" s="23">
        <v>968</v>
      </c>
      <c r="AQ31" s="22">
        <v>28</v>
      </c>
      <c r="AR31" s="1"/>
      <c r="AS31" s="22">
        <v>797</v>
      </c>
      <c r="AT31" s="23">
        <v>826</v>
      </c>
      <c r="AU31" s="30">
        <v>28</v>
      </c>
      <c r="AV31" s="1"/>
      <c r="AW31" s="22">
        <v>888</v>
      </c>
      <c r="AX31" s="23">
        <v>920</v>
      </c>
      <c r="AY31" s="30">
        <v>28</v>
      </c>
      <c r="AZ31" s="1"/>
      <c r="BA31" s="22">
        <v>743</v>
      </c>
      <c r="BB31" s="23">
        <v>770</v>
      </c>
      <c r="BC31" s="30">
        <v>28</v>
      </c>
      <c r="BD31" s="1"/>
      <c r="BE31" s="22">
        <v>799</v>
      </c>
      <c r="BF31" s="23">
        <v>828</v>
      </c>
      <c r="BG31" s="30">
        <v>28</v>
      </c>
      <c r="BI31" s="28">
        <v>934</v>
      </c>
      <c r="BJ31" s="29">
        <v>968</v>
      </c>
      <c r="BK31" s="30">
        <v>28</v>
      </c>
      <c r="BL31" s="33"/>
      <c r="BM31" s="1"/>
      <c r="BN31" s="1"/>
      <c r="BO31" s="1"/>
      <c r="BP31" s="1"/>
      <c r="BQ31" s="1"/>
      <c r="BR31" s="1"/>
      <c r="BS31" s="1"/>
      <c r="BT31" s="1"/>
      <c r="BU31" s="28">
        <v>743</v>
      </c>
      <c r="BV31" s="29">
        <v>770</v>
      </c>
      <c r="BW31" s="30">
        <v>28</v>
      </c>
      <c r="BX31" s="33"/>
      <c r="BY31" s="22">
        <v>799</v>
      </c>
      <c r="BZ31" s="23">
        <v>828</v>
      </c>
      <c r="CA31" s="22">
        <v>28</v>
      </c>
      <c r="CB31" s="33"/>
    </row>
    <row r="32" spans="1:135" x14ac:dyDescent="0.25">
      <c r="A32" s="20">
        <v>897</v>
      </c>
      <c r="B32" s="21">
        <v>928</v>
      </c>
      <c r="C32" s="20">
        <v>29</v>
      </c>
      <c r="D32" s="1"/>
      <c r="E32" s="22">
        <v>673</v>
      </c>
      <c r="F32" s="23">
        <v>696</v>
      </c>
      <c r="G32" s="22">
        <v>29</v>
      </c>
      <c r="H32" s="1"/>
      <c r="I32" s="22">
        <v>827</v>
      </c>
      <c r="J32" s="23">
        <v>856</v>
      </c>
      <c r="K32" s="22">
        <v>29</v>
      </c>
      <c r="L32" s="1"/>
      <c r="M32" s="22">
        <v>827</v>
      </c>
      <c r="N32" s="23">
        <v>856</v>
      </c>
      <c r="O32" s="22">
        <v>29</v>
      </c>
      <c r="P32" s="1"/>
      <c r="Q32" s="22">
        <v>897</v>
      </c>
      <c r="R32" s="23">
        <v>928</v>
      </c>
      <c r="S32" s="22">
        <v>29</v>
      </c>
      <c r="U32" s="22">
        <v>1065</v>
      </c>
      <c r="V32" s="23">
        <v>1102</v>
      </c>
      <c r="W32" s="22">
        <v>29</v>
      </c>
      <c r="X32" s="1"/>
      <c r="Y32" s="24">
        <v>827</v>
      </c>
      <c r="Z32" s="25">
        <v>856</v>
      </c>
      <c r="AA32" s="26">
        <v>29</v>
      </c>
      <c r="AB32" s="1"/>
      <c r="AC32" s="28">
        <v>981</v>
      </c>
      <c r="AD32" s="29">
        <v>1015</v>
      </c>
      <c r="AE32" s="30">
        <v>29</v>
      </c>
      <c r="AF32" s="1"/>
      <c r="AG32" s="28">
        <v>827</v>
      </c>
      <c r="AH32" s="29">
        <v>856</v>
      </c>
      <c r="AI32" s="30">
        <v>29</v>
      </c>
      <c r="AJ32" s="1"/>
      <c r="AK32" s="28">
        <v>925</v>
      </c>
      <c r="AL32" s="29">
        <v>957</v>
      </c>
      <c r="AM32" s="30">
        <v>29</v>
      </c>
      <c r="AO32" s="22">
        <v>969</v>
      </c>
      <c r="AP32" s="23">
        <v>1002</v>
      </c>
      <c r="AQ32" s="22">
        <v>29</v>
      </c>
      <c r="AR32" s="1"/>
      <c r="AS32" s="22">
        <v>827</v>
      </c>
      <c r="AT32" s="23">
        <v>855</v>
      </c>
      <c r="AU32" s="30">
        <v>29</v>
      </c>
      <c r="AV32" s="1"/>
      <c r="AW32" s="22">
        <v>921</v>
      </c>
      <c r="AX32" s="23">
        <v>953</v>
      </c>
      <c r="AY32" s="30">
        <v>29</v>
      </c>
      <c r="AZ32" s="1"/>
      <c r="BA32" s="22">
        <v>771</v>
      </c>
      <c r="BB32" s="23">
        <v>797</v>
      </c>
      <c r="BC32" s="30">
        <v>29</v>
      </c>
      <c r="BD32" s="1"/>
      <c r="BE32" s="22">
        <v>829</v>
      </c>
      <c r="BF32" s="23">
        <v>857</v>
      </c>
      <c r="BG32" s="30">
        <v>29</v>
      </c>
      <c r="BI32" s="28">
        <v>969</v>
      </c>
      <c r="BJ32" s="29">
        <v>1002</v>
      </c>
      <c r="BK32" s="30">
        <v>29</v>
      </c>
      <c r="BL32" s="33"/>
      <c r="BM32" s="1"/>
      <c r="BN32" s="1"/>
      <c r="BO32" s="1"/>
      <c r="BP32" s="1"/>
      <c r="BQ32" s="1"/>
      <c r="BR32" s="1"/>
      <c r="BS32" s="1"/>
      <c r="BT32" s="1"/>
      <c r="BU32" s="28">
        <v>771</v>
      </c>
      <c r="BV32" s="29">
        <v>797</v>
      </c>
      <c r="BW32" s="30">
        <v>29</v>
      </c>
      <c r="BX32" s="33"/>
      <c r="BY32" s="22">
        <v>829</v>
      </c>
      <c r="BZ32" s="23">
        <v>857</v>
      </c>
      <c r="CA32" s="22">
        <v>29</v>
      </c>
      <c r="CB32" s="33"/>
    </row>
    <row r="33" spans="1:80" x14ac:dyDescent="0.25">
      <c r="A33" s="20">
        <v>929</v>
      </c>
      <c r="B33" s="21">
        <v>960</v>
      </c>
      <c r="C33" s="20">
        <v>30</v>
      </c>
      <c r="D33" s="1"/>
      <c r="E33" s="22">
        <v>697</v>
      </c>
      <c r="F33" s="23">
        <v>720</v>
      </c>
      <c r="G33" s="22">
        <v>30</v>
      </c>
      <c r="H33" s="1"/>
      <c r="I33" s="22">
        <v>857</v>
      </c>
      <c r="J33" s="23">
        <v>885</v>
      </c>
      <c r="K33" s="22">
        <v>30</v>
      </c>
      <c r="L33" s="1"/>
      <c r="M33" s="22">
        <v>857</v>
      </c>
      <c r="N33" s="23">
        <v>885</v>
      </c>
      <c r="O33" s="22">
        <v>30</v>
      </c>
      <c r="P33" s="1"/>
      <c r="Q33" s="22">
        <v>929</v>
      </c>
      <c r="R33" s="23">
        <v>960</v>
      </c>
      <c r="S33" s="22">
        <v>30</v>
      </c>
      <c r="U33" s="22">
        <v>1103</v>
      </c>
      <c r="V33" s="23">
        <v>1140</v>
      </c>
      <c r="W33" s="22">
        <v>30</v>
      </c>
      <c r="X33" s="1"/>
      <c r="Y33" s="24">
        <v>857</v>
      </c>
      <c r="Z33" s="25">
        <v>885</v>
      </c>
      <c r="AA33" s="26">
        <v>30</v>
      </c>
      <c r="AB33" s="1"/>
      <c r="AC33" s="28">
        <v>1016</v>
      </c>
      <c r="AD33" s="29">
        <v>1050</v>
      </c>
      <c r="AE33" s="30">
        <v>30</v>
      </c>
      <c r="AF33" s="1"/>
      <c r="AG33" s="28">
        <v>857</v>
      </c>
      <c r="AH33" s="29">
        <v>885</v>
      </c>
      <c r="AI33" s="30">
        <v>30</v>
      </c>
      <c r="AJ33" s="1"/>
      <c r="AK33" s="28">
        <v>958</v>
      </c>
      <c r="AL33" s="29">
        <v>990</v>
      </c>
      <c r="AM33" s="30">
        <v>30</v>
      </c>
      <c r="AO33" s="22">
        <v>1003</v>
      </c>
      <c r="AP33" s="23">
        <v>1037</v>
      </c>
      <c r="AQ33" s="22">
        <v>30</v>
      </c>
      <c r="AR33" s="1"/>
      <c r="AS33" s="22">
        <v>856</v>
      </c>
      <c r="AT33" s="23">
        <v>885</v>
      </c>
      <c r="AU33" s="30">
        <v>30</v>
      </c>
      <c r="AV33" s="1"/>
      <c r="AW33" s="22">
        <v>954</v>
      </c>
      <c r="AX33" s="23">
        <v>986</v>
      </c>
      <c r="AY33" s="30">
        <v>30</v>
      </c>
      <c r="AZ33" s="1"/>
      <c r="BA33" s="22">
        <v>798</v>
      </c>
      <c r="BB33" s="23">
        <v>825</v>
      </c>
      <c r="BC33" s="30">
        <v>30</v>
      </c>
      <c r="BD33" s="1"/>
      <c r="BE33" s="22">
        <v>858</v>
      </c>
      <c r="BF33" s="23">
        <v>887</v>
      </c>
      <c r="BG33" s="30">
        <v>30</v>
      </c>
      <c r="BI33" s="28">
        <v>1003</v>
      </c>
      <c r="BJ33" s="29">
        <v>1037</v>
      </c>
      <c r="BK33" s="30">
        <v>30</v>
      </c>
      <c r="BL33" s="33"/>
      <c r="BM33" s="1"/>
      <c r="BN33" s="1"/>
      <c r="BO33" s="1"/>
      <c r="BP33" s="1"/>
      <c r="BQ33" s="1"/>
      <c r="BR33" s="1"/>
      <c r="BS33" s="1"/>
      <c r="BT33" s="1"/>
      <c r="BU33" s="28">
        <v>798</v>
      </c>
      <c r="BV33" s="29">
        <v>825</v>
      </c>
      <c r="BW33" s="30">
        <v>30</v>
      </c>
      <c r="BX33" s="33"/>
      <c r="BY33" s="22">
        <v>858</v>
      </c>
      <c r="BZ33" s="23">
        <v>887</v>
      </c>
      <c r="CA33" s="22">
        <v>30</v>
      </c>
      <c r="CB33" s="33"/>
    </row>
    <row r="34" spans="1:80" x14ac:dyDescent="0.25">
      <c r="A34" s="20">
        <v>961</v>
      </c>
      <c r="B34" s="21">
        <v>992</v>
      </c>
      <c r="C34" s="20">
        <v>31</v>
      </c>
      <c r="D34" s="1"/>
      <c r="E34" s="22">
        <v>721</v>
      </c>
      <c r="F34" s="23">
        <v>744</v>
      </c>
      <c r="G34" s="22">
        <v>31</v>
      </c>
      <c r="H34" s="1"/>
      <c r="I34" s="22">
        <v>886</v>
      </c>
      <c r="J34" s="23">
        <v>915</v>
      </c>
      <c r="K34" s="22">
        <v>31</v>
      </c>
      <c r="L34" s="1"/>
      <c r="M34" s="22">
        <v>886</v>
      </c>
      <c r="N34" s="23">
        <v>915</v>
      </c>
      <c r="O34" s="22">
        <v>31</v>
      </c>
      <c r="P34" s="1"/>
      <c r="Q34" s="22">
        <v>961</v>
      </c>
      <c r="R34" s="23">
        <v>992</v>
      </c>
      <c r="S34" s="22">
        <v>31</v>
      </c>
      <c r="U34" s="22">
        <v>1141</v>
      </c>
      <c r="V34" s="23">
        <v>1178</v>
      </c>
      <c r="W34" s="22">
        <v>31</v>
      </c>
      <c r="X34" s="1"/>
      <c r="Y34" s="24">
        <v>886</v>
      </c>
      <c r="Z34" s="25">
        <v>915</v>
      </c>
      <c r="AA34" s="26">
        <v>31</v>
      </c>
      <c r="AB34" s="1"/>
      <c r="AC34" s="28">
        <v>1051</v>
      </c>
      <c r="AD34" s="29">
        <v>1085</v>
      </c>
      <c r="AE34" s="30">
        <v>31</v>
      </c>
      <c r="AF34" s="1"/>
      <c r="AG34" s="28">
        <v>886</v>
      </c>
      <c r="AH34" s="29">
        <v>915</v>
      </c>
      <c r="AI34" s="30">
        <v>31</v>
      </c>
      <c r="AJ34" s="1"/>
      <c r="AK34" s="28">
        <v>991</v>
      </c>
      <c r="AL34" s="29">
        <v>1023</v>
      </c>
      <c r="AM34" s="30">
        <v>31</v>
      </c>
      <c r="AO34" s="22">
        <v>1038</v>
      </c>
      <c r="AP34" s="23">
        <v>1072</v>
      </c>
      <c r="AQ34" s="22">
        <v>31</v>
      </c>
      <c r="AR34" s="1"/>
      <c r="AS34" s="22">
        <v>886</v>
      </c>
      <c r="AT34" s="23">
        <v>914</v>
      </c>
      <c r="AU34" s="30">
        <v>31</v>
      </c>
      <c r="AV34" s="1"/>
      <c r="AW34" s="22">
        <v>987</v>
      </c>
      <c r="AX34" s="23">
        <v>1019</v>
      </c>
      <c r="AY34" s="30">
        <v>31</v>
      </c>
      <c r="AZ34" s="1"/>
      <c r="BA34" s="22">
        <v>826</v>
      </c>
      <c r="BB34" s="23">
        <v>852</v>
      </c>
      <c r="BC34" s="30">
        <v>31</v>
      </c>
      <c r="BD34" s="1"/>
      <c r="BE34" s="22">
        <v>888</v>
      </c>
      <c r="BF34" s="23">
        <v>917</v>
      </c>
      <c r="BG34" s="30">
        <v>31</v>
      </c>
      <c r="BI34" s="28">
        <v>1038</v>
      </c>
      <c r="BJ34" s="29">
        <v>1072</v>
      </c>
      <c r="BK34" s="30">
        <v>31</v>
      </c>
      <c r="BL34" s="33"/>
      <c r="BM34" s="1"/>
      <c r="BN34" s="1"/>
      <c r="BO34" s="1"/>
      <c r="BP34" s="1"/>
      <c r="BQ34" s="1"/>
      <c r="BR34" s="1"/>
      <c r="BS34" s="1"/>
      <c r="BT34" s="1"/>
      <c r="BU34" s="28">
        <v>826</v>
      </c>
      <c r="BV34" s="29">
        <v>852</v>
      </c>
      <c r="BW34" s="30">
        <v>31</v>
      </c>
      <c r="BX34" s="33"/>
      <c r="BY34" s="22">
        <v>888</v>
      </c>
      <c r="BZ34" s="23">
        <v>917</v>
      </c>
      <c r="CA34" s="22">
        <v>31</v>
      </c>
      <c r="CB34" s="33"/>
    </row>
    <row r="35" spans="1:80" x14ac:dyDescent="0.25">
      <c r="A35" s="20">
        <v>993</v>
      </c>
      <c r="B35" s="21">
        <v>1024</v>
      </c>
      <c r="C35" s="20">
        <v>32</v>
      </c>
      <c r="D35" s="1"/>
      <c r="E35" s="22">
        <v>745</v>
      </c>
      <c r="F35" s="23">
        <v>768</v>
      </c>
      <c r="G35" s="22">
        <v>32</v>
      </c>
      <c r="H35" s="1"/>
      <c r="I35" s="22">
        <v>916</v>
      </c>
      <c r="J35" s="23">
        <v>944</v>
      </c>
      <c r="K35" s="22">
        <v>32</v>
      </c>
      <c r="L35" s="1"/>
      <c r="M35" s="22">
        <v>916</v>
      </c>
      <c r="N35" s="23">
        <v>944</v>
      </c>
      <c r="O35" s="22">
        <v>32</v>
      </c>
      <c r="P35" s="1"/>
      <c r="Q35" s="22">
        <v>993</v>
      </c>
      <c r="R35" s="23">
        <v>1024</v>
      </c>
      <c r="S35" s="22">
        <v>32</v>
      </c>
      <c r="U35" s="22">
        <v>1179</v>
      </c>
      <c r="V35" s="23">
        <v>1216</v>
      </c>
      <c r="W35" s="22">
        <v>32</v>
      </c>
      <c r="X35" s="1"/>
      <c r="Y35" s="24">
        <v>916</v>
      </c>
      <c r="Z35" s="25">
        <v>944</v>
      </c>
      <c r="AA35" s="26">
        <v>32</v>
      </c>
      <c r="AB35" s="1"/>
      <c r="AC35" s="28">
        <v>1086</v>
      </c>
      <c r="AD35" s="29">
        <v>1120</v>
      </c>
      <c r="AE35" s="30">
        <v>32</v>
      </c>
      <c r="AF35" s="1"/>
      <c r="AG35" s="28">
        <v>916</v>
      </c>
      <c r="AH35" s="29">
        <v>944</v>
      </c>
      <c r="AI35" s="30">
        <v>32</v>
      </c>
      <c r="AJ35" s="1"/>
      <c r="AK35" s="28">
        <v>1024</v>
      </c>
      <c r="AL35" s="29">
        <v>1056</v>
      </c>
      <c r="AM35" s="30">
        <v>32</v>
      </c>
      <c r="AO35" s="22">
        <v>1073</v>
      </c>
      <c r="AP35" s="23">
        <v>1106</v>
      </c>
      <c r="AQ35" s="22">
        <v>32</v>
      </c>
      <c r="AR35" s="1"/>
      <c r="AS35" s="22">
        <v>915</v>
      </c>
      <c r="AT35" s="23">
        <v>944</v>
      </c>
      <c r="AU35" s="30">
        <v>32</v>
      </c>
      <c r="AV35" s="1"/>
      <c r="AW35" s="22">
        <v>1020</v>
      </c>
      <c r="AX35" s="23">
        <v>1052</v>
      </c>
      <c r="AY35" s="30">
        <v>32</v>
      </c>
      <c r="AZ35" s="1"/>
      <c r="BA35" s="22">
        <v>853</v>
      </c>
      <c r="BB35" s="23">
        <v>880</v>
      </c>
      <c r="BC35" s="30">
        <v>32</v>
      </c>
      <c r="BD35" s="1"/>
      <c r="BE35" s="22">
        <v>918</v>
      </c>
      <c r="BF35" s="23">
        <v>946</v>
      </c>
      <c r="BG35" s="30">
        <v>32</v>
      </c>
      <c r="BI35" s="28">
        <v>1073</v>
      </c>
      <c r="BJ35" s="29">
        <v>1106</v>
      </c>
      <c r="BK35" s="30">
        <v>32</v>
      </c>
      <c r="BL35" s="33"/>
      <c r="BM35" s="1"/>
      <c r="BN35" s="1"/>
      <c r="BO35" s="1"/>
      <c r="BP35" s="1"/>
      <c r="BQ35" s="1"/>
      <c r="BR35" s="1"/>
      <c r="BS35" s="1"/>
      <c r="BT35" s="1"/>
      <c r="BU35" s="28">
        <v>853</v>
      </c>
      <c r="BV35" s="29">
        <v>880</v>
      </c>
      <c r="BW35" s="30">
        <v>32</v>
      </c>
      <c r="BX35" s="33"/>
      <c r="BY35" s="22">
        <v>918</v>
      </c>
      <c r="BZ35" s="23">
        <v>946</v>
      </c>
      <c r="CA35" s="22">
        <v>32</v>
      </c>
      <c r="CB35" s="33"/>
    </row>
    <row r="36" spans="1:80" x14ac:dyDescent="0.25">
      <c r="A36" s="20">
        <v>1025</v>
      </c>
      <c r="B36" s="21">
        <v>1056</v>
      </c>
      <c r="C36" s="20">
        <v>33</v>
      </c>
      <c r="D36" s="1"/>
      <c r="E36" s="22">
        <v>769</v>
      </c>
      <c r="F36" s="23">
        <v>792</v>
      </c>
      <c r="G36" s="22">
        <v>33</v>
      </c>
      <c r="H36" s="1"/>
      <c r="I36" s="22">
        <v>945</v>
      </c>
      <c r="J36" s="23">
        <v>974</v>
      </c>
      <c r="K36" s="22">
        <v>33</v>
      </c>
      <c r="L36" s="1"/>
      <c r="M36" s="22">
        <v>945</v>
      </c>
      <c r="N36" s="23">
        <v>974</v>
      </c>
      <c r="O36" s="22">
        <v>33</v>
      </c>
      <c r="P36" s="1"/>
      <c r="Q36" s="22">
        <v>1025</v>
      </c>
      <c r="R36" s="23">
        <v>1056</v>
      </c>
      <c r="S36" s="22">
        <v>33</v>
      </c>
      <c r="U36" s="22">
        <v>1217</v>
      </c>
      <c r="V36" s="23">
        <v>1254</v>
      </c>
      <c r="W36" s="22">
        <v>33</v>
      </c>
      <c r="X36" s="1"/>
      <c r="Y36" s="24">
        <v>945</v>
      </c>
      <c r="Z36" s="25">
        <v>974</v>
      </c>
      <c r="AA36" s="26">
        <v>33</v>
      </c>
      <c r="AB36" s="1"/>
      <c r="AC36" s="28">
        <v>1121</v>
      </c>
      <c r="AD36" s="29">
        <v>1155</v>
      </c>
      <c r="AE36" s="30">
        <v>33</v>
      </c>
      <c r="AF36" s="1"/>
      <c r="AG36" s="28">
        <v>945</v>
      </c>
      <c r="AH36" s="29">
        <v>974</v>
      </c>
      <c r="AI36" s="30">
        <v>33</v>
      </c>
      <c r="AJ36" s="1"/>
      <c r="AK36" s="28">
        <v>1057</v>
      </c>
      <c r="AL36" s="29">
        <v>1089</v>
      </c>
      <c r="AM36" s="30">
        <v>33</v>
      </c>
      <c r="AO36" s="22">
        <v>1107</v>
      </c>
      <c r="AP36" s="23">
        <v>1141</v>
      </c>
      <c r="AQ36" s="22">
        <v>33</v>
      </c>
      <c r="AR36" s="1"/>
      <c r="AS36" s="22">
        <v>945</v>
      </c>
      <c r="AT36" s="23">
        <v>973</v>
      </c>
      <c r="AU36" s="30">
        <v>33</v>
      </c>
      <c r="AV36" s="1"/>
      <c r="AW36" s="22">
        <v>1053</v>
      </c>
      <c r="AX36" s="23">
        <v>1084</v>
      </c>
      <c r="AY36" s="30">
        <v>33</v>
      </c>
      <c r="AZ36" s="1"/>
      <c r="BA36" s="22">
        <v>881</v>
      </c>
      <c r="BB36" s="23">
        <v>907</v>
      </c>
      <c r="BC36" s="30">
        <v>33</v>
      </c>
      <c r="BD36" s="1"/>
      <c r="BE36" s="22">
        <v>947</v>
      </c>
      <c r="BF36" s="23">
        <v>976</v>
      </c>
      <c r="BG36" s="30">
        <v>33</v>
      </c>
      <c r="BI36" s="28">
        <v>1107</v>
      </c>
      <c r="BJ36" s="29">
        <v>1141</v>
      </c>
      <c r="BK36" s="30">
        <v>33</v>
      </c>
      <c r="BL36" s="33"/>
      <c r="BM36" s="1"/>
      <c r="BN36" s="1"/>
      <c r="BO36" s="1"/>
      <c r="BP36" s="1"/>
      <c r="BQ36" s="1"/>
      <c r="BR36" s="1"/>
      <c r="BS36" s="1"/>
      <c r="BT36" s="1"/>
      <c r="BU36" s="28">
        <v>881</v>
      </c>
      <c r="BV36" s="29">
        <v>907</v>
      </c>
      <c r="BW36" s="30">
        <v>33</v>
      </c>
      <c r="BX36" s="33"/>
      <c r="BY36" s="22">
        <v>947</v>
      </c>
      <c r="BZ36" s="23">
        <v>976</v>
      </c>
      <c r="CA36" s="22">
        <v>33</v>
      </c>
      <c r="CB36" s="33"/>
    </row>
    <row r="37" spans="1:80" x14ac:dyDescent="0.25">
      <c r="A37" s="20">
        <v>1057</v>
      </c>
      <c r="B37" s="21">
        <v>1088</v>
      </c>
      <c r="C37" s="20">
        <v>34</v>
      </c>
      <c r="D37" s="1"/>
      <c r="E37" s="22">
        <v>793</v>
      </c>
      <c r="F37" s="23">
        <v>816</v>
      </c>
      <c r="G37" s="22">
        <v>34</v>
      </c>
      <c r="H37" s="1"/>
      <c r="I37" s="22">
        <v>975</v>
      </c>
      <c r="J37" s="23">
        <v>1003</v>
      </c>
      <c r="K37" s="22">
        <v>34</v>
      </c>
      <c r="L37" s="1"/>
      <c r="M37" s="22">
        <v>975</v>
      </c>
      <c r="N37" s="23">
        <v>1003</v>
      </c>
      <c r="O37" s="22">
        <v>34</v>
      </c>
      <c r="P37" s="1"/>
      <c r="Q37" s="22">
        <v>1057</v>
      </c>
      <c r="R37" s="23">
        <v>1088</v>
      </c>
      <c r="S37" s="22">
        <v>34</v>
      </c>
      <c r="U37" s="22">
        <v>1255</v>
      </c>
      <c r="V37" s="23">
        <v>1292</v>
      </c>
      <c r="W37" s="22">
        <v>34</v>
      </c>
      <c r="X37" s="1"/>
      <c r="Y37" s="24">
        <v>975</v>
      </c>
      <c r="Z37" s="25">
        <v>1003</v>
      </c>
      <c r="AA37" s="26">
        <v>34</v>
      </c>
      <c r="AB37" s="1"/>
      <c r="AC37" s="28">
        <v>1156</v>
      </c>
      <c r="AD37" s="29">
        <v>1190</v>
      </c>
      <c r="AE37" s="30">
        <v>34</v>
      </c>
      <c r="AF37" s="1"/>
      <c r="AG37" s="28">
        <v>975</v>
      </c>
      <c r="AH37" s="29">
        <v>1003</v>
      </c>
      <c r="AI37" s="30">
        <v>34</v>
      </c>
      <c r="AJ37" s="1"/>
      <c r="AK37" s="28">
        <v>1090</v>
      </c>
      <c r="AL37" s="29">
        <v>1122</v>
      </c>
      <c r="AM37" s="30">
        <v>34</v>
      </c>
      <c r="AO37" s="22">
        <v>1142</v>
      </c>
      <c r="AP37" s="23">
        <v>1175</v>
      </c>
      <c r="AQ37" s="22">
        <v>34</v>
      </c>
      <c r="AR37" s="1"/>
      <c r="AS37" s="22">
        <v>974</v>
      </c>
      <c r="AT37" s="23">
        <v>1003</v>
      </c>
      <c r="AU37" s="30">
        <v>34</v>
      </c>
      <c r="AV37" s="1"/>
      <c r="AW37" s="22">
        <v>1085</v>
      </c>
      <c r="AX37" s="23">
        <v>1117</v>
      </c>
      <c r="AY37" s="30">
        <v>34</v>
      </c>
      <c r="AZ37" s="1"/>
      <c r="BA37" s="22">
        <v>908</v>
      </c>
      <c r="BB37" s="23">
        <v>935</v>
      </c>
      <c r="BC37" s="30">
        <v>34</v>
      </c>
      <c r="BD37" s="1"/>
      <c r="BE37" s="22">
        <v>977</v>
      </c>
      <c r="BF37" s="23">
        <v>1005</v>
      </c>
      <c r="BG37" s="30">
        <v>34</v>
      </c>
      <c r="BI37" s="28">
        <v>1142</v>
      </c>
      <c r="BJ37" s="29">
        <v>1175</v>
      </c>
      <c r="BK37" s="30">
        <v>34</v>
      </c>
      <c r="BL37" s="33"/>
      <c r="BM37" s="1"/>
      <c r="BN37" s="1"/>
      <c r="BO37" s="1"/>
      <c r="BP37" s="1"/>
      <c r="BQ37" s="1"/>
      <c r="BR37" s="1"/>
      <c r="BS37" s="1"/>
      <c r="BT37" s="1"/>
      <c r="BU37" s="28">
        <v>908</v>
      </c>
      <c r="BV37" s="29">
        <v>935</v>
      </c>
      <c r="BW37" s="30">
        <v>34</v>
      </c>
      <c r="BX37" s="33"/>
      <c r="BY37" s="22">
        <v>977</v>
      </c>
      <c r="BZ37" s="23">
        <v>1005</v>
      </c>
      <c r="CA37" s="22">
        <v>34</v>
      </c>
      <c r="CB37" s="33"/>
    </row>
    <row r="38" spans="1:80" x14ac:dyDescent="0.25">
      <c r="A38" s="20">
        <v>1089</v>
      </c>
      <c r="B38" s="21">
        <v>1120</v>
      </c>
      <c r="C38" s="20">
        <v>35</v>
      </c>
      <c r="D38" s="1"/>
      <c r="E38" s="22">
        <v>817</v>
      </c>
      <c r="F38" s="23">
        <v>840</v>
      </c>
      <c r="G38" s="22">
        <v>35</v>
      </c>
      <c r="H38" s="1"/>
      <c r="I38" s="22">
        <v>1004</v>
      </c>
      <c r="J38" s="23">
        <v>1033</v>
      </c>
      <c r="K38" s="22">
        <v>35</v>
      </c>
      <c r="L38" s="1"/>
      <c r="M38" s="22">
        <v>1004</v>
      </c>
      <c r="N38" s="23">
        <v>1033</v>
      </c>
      <c r="O38" s="22">
        <v>35</v>
      </c>
      <c r="P38" s="1"/>
      <c r="Q38" s="22">
        <v>1089</v>
      </c>
      <c r="R38" s="23">
        <v>1120</v>
      </c>
      <c r="S38" s="22">
        <v>35</v>
      </c>
      <c r="U38" s="22">
        <v>1293</v>
      </c>
      <c r="V38" s="23">
        <v>1330</v>
      </c>
      <c r="W38" s="22">
        <v>35</v>
      </c>
      <c r="X38" s="1"/>
      <c r="Y38" s="24">
        <v>1004</v>
      </c>
      <c r="Z38" s="25">
        <v>1033</v>
      </c>
      <c r="AA38" s="26">
        <v>35</v>
      </c>
      <c r="AB38" s="1"/>
      <c r="AC38" s="28">
        <v>1191</v>
      </c>
      <c r="AD38" s="29">
        <v>1225</v>
      </c>
      <c r="AE38" s="30">
        <v>35</v>
      </c>
      <c r="AF38" s="1"/>
      <c r="AG38" s="28">
        <v>1004</v>
      </c>
      <c r="AH38" s="29">
        <v>1033</v>
      </c>
      <c r="AI38" s="30">
        <v>35</v>
      </c>
      <c r="AJ38" s="1"/>
      <c r="AK38" s="28">
        <v>1123</v>
      </c>
      <c r="AL38" s="29">
        <v>1155</v>
      </c>
      <c r="AM38" s="30">
        <v>35</v>
      </c>
      <c r="AO38" s="22">
        <v>1176</v>
      </c>
      <c r="AP38" s="23">
        <v>1210</v>
      </c>
      <c r="AQ38" s="22">
        <v>35</v>
      </c>
      <c r="AR38" s="1"/>
      <c r="AS38" s="22">
        <v>1004</v>
      </c>
      <c r="AT38" s="23">
        <v>1033</v>
      </c>
      <c r="AU38" s="30">
        <v>35</v>
      </c>
      <c r="AV38" s="1"/>
      <c r="AW38" s="22">
        <v>1118</v>
      </c>
      <c r="AX38" s="23">
        <v>1150</v>
      </c>
      <c r="AY38" s="30">
        <v>35</v>
      </c>
      <c r="AZ38" s="1"/>
      <c r="BA38" s="22">
        <v>936</v>
      </c>
      <c r="BB38" s="23">
        <v>962</v>
      </c>
      <c r="BC38" s="30">
        <v>35</v>
      </c>
      <c r="BD38" s="1"/>
      <c r="BE38" s="22">
        <v>1006</v>
      </c>
      <c r="BF38" s="23">
        <v>1035</v>
      </c>
      <c r="BG38" s="30">
        <v>35</v>
      </c>
      <c r="BI38" s="28">
        <v>1176</v>
      </c>
      <c r="BJ38" s="29">
        <v>1210</v>
      </c>
      <c r="BK38" s="30">
        <v>35</v>
      </c>
      <c r="BL38" s="33"/>
      <c r="BM38" s="1"/>
      <c r="BN38" s="1"/>
      <c r="BO38" s="1"/>
      <c r="BP38" s="1"/>
      <c r="BQ38" s="1"/>
      <c r="BR38" s="1"/>
      <c r="BS38" s="1"/>
      <c r="BT38" s="1"/>
      <c r="BU38" s="28">
        <v>936</v>
      </c>
      <c r="BV38" s="29">
        <v>962</v>
      </c>
      <c r="BW38" s="30">
        <v>35</v>
      </c>
      <c r="BX38" s="33"/>
      <c r="BY38" s="22">
        <v>1006</v>
      </c>
      <c r="BZ38" s="23">
        <v>1035</v>
      </c>
      <c r="CA38" s="22">
        <v>35</v>
      </c>
      <c r="CB38" s="33"/>
    </row>
    <row r="39" spans="1:80" x14ac:dyDescent="0.25">
      <c r="A39" s="20">
        <v>1121</v>
      </c>
      <c r="B39" s="21">
        <v>1152</v>
      </c>
      <c r="C39" s="20">
        <v>36</v>
      </c>
      <c r="D39" s="1"/>
      <c r="E39" s="22">
        <v>841</v>
      </c>
      <c r="F39" s="23">
        <v>864</v>
      </c>
      <c r="G39" s="22">
        <v>36</v>
      </c>
      <c r="H39" s="1"/>
      <c r="I39" s="22">
        <v>1034</v>
      </c>
      <c r="J39" s="23">
        <v>1062</v>
      </c>
      <c r="K39" s="22">
        <v>36</v>
      </c>
      <c r="L39" s="1"/>
      <c r="M39" s="22">
        <v>1034</v>
      </c>
      <c r="N39" s="23">
        <v>1062</v>
      </c>
      <c r="O39" s="22">
        <v>36</v>
      </c>
      <c r="P39" s="1"/>
      <c r="Q39" s="22">
        <v>1121</v>
      </c>
      <c r="R39" s="23">
        <v>1152</v>
      </c>
      <c r="S39" s="22">
        <v>36</v>
      </c>
      <c r="U39" s="22">
        <v>1331</v>
      </c>
      <c r="V39" s="23">
        <v>1368</v>
      </c>
      <c r="W39" s="22">
        <v>36</v>
      </c>
      <c r="X39" s="1"/>
      <c r="Y39" s="24">
        <v>1034</v>
      </c>
      <c r="Z39" s="25">
        <v>1062</v>
      </c>
      <c r="AA39" s="26">
        <v>36</v>
      </c>
      <c r="AB39" s="1"/>
      <c r="AC39" s="28">
        <v>1226</v>
      </c>
      <c r="AD39" s="29">
        <v>1260</v>
      </c>
      <c r="AE39" s="30">
        <v>36</v>
      </c>
      <c r="AF39" s="1"/>
      <c r="AG39" s="28">
        <v>1034</v>
      </c>
      <c r="AH39" s="29">
        <v>1062</v>
      </c>
      <c r="AI39" s="30">
        <v>36</v>
      </c>
      <c r="AJ39" s="1"/>
      <c r="AK39" s="28">
        <v>1156</v>
      </c>
      <c r="AL39" s="29">
        <v>1188</v>
      </c>
      <c r="AM39" s="30">
        <v>36</v>
      </c>
      <c r="AO39" s="22">
        <v>1211</v>
      </c>
      <c r="AP39" s="23">
        <v>1245</v>
      </c>
      <c r="AQ39" s="22">
        <v>36</v>
      </c>
      <c r="AR39" s="1"/>
      <c r="AS39" s="22">
        <v>1034</v>
      </c>
      <c r="AT39" s="23">
        <v>1062</v>
      </c>
      <c r="AU39" s="30">
        <v>36</v>
      </c>
      <c r="AV39" s="1"/>
      <c r="AW39" s="22">
        <v>1151</v>
      </c>
      <c r="AX39" s="23">
        <v>1183</v>
      </c>
      <c r="AY39" s="30">
        <v>36</v>
      </c>
      <c r="AZ39" s="1"/>
      <c r="BA39" s="22">
        <v>963</v>
      </c>
      <c r="BB39" s="23">
        <v>990</v>
      </c>
      <c r="BC39" s="30">
        <v>36</v>
      </c>
      <c r="BD39" s="1"/>
      <c r="BE39" s="22">
        <v>1036</v>
      </c>
      <c r="BF39" s="23">
        <v>1065</v>
      </c>
      <c r="BG39" s="30">
        <v>36</v>
      </c>
      <c r="BI39" s="28">
        <v>1211</v>
      </c>
      <c r="BJ39" s="29">
        <v>1245</v>
      </c>
      <c r="BK39" s="30">
        <v>36</v>
      </c>
      <c r="BL39" s="33"/>
      <c r="BM39" s="1"/>
      <c r="BN39" s="1"/>
      <c r="BO39" s="1"/>
      <c r="BP39" s="1"/>
      <c r="BQ39" s="1"/>
      <c r="BR39" s="1"/>
      <c r="BS39" s="1"/>
      <c r="BT39" s="1"/>
      <c r="BU39" s="28">
        <v>963</v>
      </c>
      <c r="BV39" s="29">
        <v>990</v>
      </c>
      <c r="BW39" s="30">
        <v>36</v>
      </c>
      <c r="BX39" s="33"/>
      <c r="BY39" s="22">
        <v>1036</v>
      </c>
      <c r="BZ39" s="23">
        <v>1065</v>
      </c>
      <c r="CA39" s="22">
        <v>36</v>
      </c>
      <c r="CB39" s="33"/>
    </row>
    <row r="40" spans="1:80" x14ac:dyDescent="0.25">
      <c r="A40" s="20">
        <v>1153</v>
      </c>
      <c r="B40" s="21">
        <v>1184</v>
      </c>
      <c r="C40" s="20">
        <v>37</v>
      </c>
      <c r="D40" s="1"/>
      <c r="E40" s="22">
        <v>865</v>
      </c>
      <c r="F40" s="23">
        <v>888</v>
      </c>
      <c r="G40" s="22">
        <v>37</v>
      </c>
      <c r="H40" s="1"/>
      <c r="I40" s="22">
        <v>1063</v>
      </c>
      <c r="J40" s="23">
        <v>1092</v>
      </c>
      <c r="K40" s="22">
        <v>37</v>
      </c>
      <c r="L40" s="1"/>
      <c r="M40" s="22">
        <v>1063</v>
      </c>
      <c r="N40" s="23">
        <v>1092</v>
      </c>
      <c r="O40" s="22">
        <v>37</v>
      </c>
      <c r="P40" s="1"/>
      <c r="Q40" s="22">
        <v>1153</v>
      </c>
      <c r="R40" s="23">
        <v>1184</v>
      </c>
      <c r="S40" s="22">
        <v>37</v>
      </c>
      <c r="U40" s="22">
        <v>1369</v>
      </c>
      <c r="V40" s="23">
        <v>1406</v>
      </c>
      <c r="W40" s="22">
        <v>37</v>
      </c>
      <c r="X40" s="1"/>
      <c r="Y40" s="26">
        <v>1063</v>
      </c>
      <c r="Z40" s="25">
        <v>1092</v>
      </c>
      <c r="AA40" s="26">
        <v>37</v>
      </c>
      <c r="AB40" s="1"/>
      <c r="AC40" s="30">
        <v>1261</v>
      </c>
      <c r="AD40" s="29">
        <v>1295</v>
      </c>
      <c r="AE40" s="30">
        <v>37</v>
      </c>
      <c r="AF40" s="1"/>
      <c r="AG40" s="30">
        <v>1063</v>
      </c>
      <c r="AH40" s="29">
        <v>1092</v>
      </c>
      <c r="AI40" s="30">
        <v>37</v>
      </c>
      <c r="AJ40" s="1"/>
      <c r="AK40" s="30">
        <v>1189</v>
      </c>
      <c r="AL40" s="29">
        <v>1221</v>
      </c>
      <c r="AM40" s="30">
        <v>37</v>
      </c>
      <c r="AO40" s="22">
        <v>1246</v>
      </c>
      <c r="AP40" s="23">
        <v>1279</v>
      </c>
      <c r="AQ40" s="22">
        <v>37</v>
      </c>
      <c r="AR40" s="1"/>
      <c r="AS40" s="22">
        <v>1063</v>
      </c>
      <c r="AT40" s="23">
        <v>1092</v>
      </c>
      <c r="AU40" s="30">
        <v>37</v>
      </c>
      <c r="AV40" s="1"/>
      <c r="AW40" s="22">
        <v>1184</v>
      </c>
      <c r="AX40" s="23">
        <v>1216</v>
      </c>
      <c r="AY40" s="30">
        <v>37</v>
      </c>
      <c r="AZ40" s="1"/>
      <c r="BA40" s="22">
        <v>991</v>
      </c>
      <c r="BB40" s="23">
        <v>1017</v>
      </c>
      <c r="BC40" s="30">
        <v>37</v>
      </c>
      <c r="BD40" s="1"/>
      <c r="BE40" s="22">
        <v>1066</v>
      </c>
      <c r="BF40" s="23">
        <v>1094</v>
      </c>
      <c r="BG40" s="30">
        <v>37</v>
      </c>
      <c r="BI40" s="28">
        <v>1246</v>
      </c>
      <c r="BJ40" s="29">
        <v>1279</v>
      </c>
      <c r="BK40" s="30">
        <v>37</v>
      </c>
      <c r="BL40" s="33"/>
      <c r="BM40" s="1"/>
      <c r="BN40" s="1"/>
      <c r="BO40" s="1"/>
      <c r="BP40" s="1"/>
      <c r="BQ40" s="1"/>
      <c r="BR40" s="1"/>
      <c r="BS40" s="1"/>
      <c r="BT40" s="1"/>
      <c r="BU40" s="28">
        <v>991</v>
      </c>
      <c r="BV40" s="29">
        <v>1017</v>
      </c>
      <c r="BW40" s="30">
        <v>37</v>
      </c>
      <c r="BX40" s="33"/>
      <c r="BY40" s="22">
        <v>1066</v>
      </c>
      <c r="BZ40" s="23">
        <v>1094</v>
      </c>
      <c r="CA40" s="22">
        <v>37</v>
      </c>
      <c r="CB40" s="33"/>
    </row>
    <row r="41" spans="1:80" x14ac:dyDescent="0.25">
      <c r="A41" s="20">
        <v>1185</v>
      </c>
      <c r="B41" s="21">
        <v>1216</v>
      </c>
      <c r="C41" s="20">
        <v>38</v>
      </c>
      <c r="D41" s="1"/>
      <c r="E41" s="22">
        <v>889</v>
      </c>
      <c r="F41" s="23">
        <v>912</v>
      </c>
      <c r="G41" s="22">
        <v>38</v>
      </c>
      <c r="H41" s="1"/>
      <c r="I41" s="22">
        <v>1093</v>
      </c>
      <c r="J41" s="23">
        <v>1121</v>
      </c>
      <c r="K41" s="22">
        <v>38</v>
      </c>
      <c r="L41" s="1"/>
      <c r="M41" s="22">
        <v>1093</v>
      </c>
      <c r="N41" s="23">
        <v>1121</v>
      </c>
      <c r="O41" s="22">
        <v>38</v>
      </c>
      <c r="P41" s="1"/>
      <c r="Q41" s="22">
        <v>1185</v>
      </c>
      <c r="R41" s="23">
        <v>1216</v>
      </c>
      <c r="S41" s="22">
        <v>38</v>
      </c>
      <c r="U41" s="22">
        <v>1407</v>
      </c>
      <c r="V41" s="23">
        <v>1444</v>
      </c>
      <c r="W41" s="22">
        <v>38</v>
      </c>
      <c r="X41" s="1"/>
      <c r="Y41" s="24">
        <v>1093</v>
      </c>
      <c r="Z41" s="25">
        <v>1121</v>
      </c>
      <c r="AA41" s="26">
        <v>38</v>
      </c>
      <c r="AB41" s="1"/>
      <c r="AC41" s="28">
        <v>1296</v>
      </c>
      <c r="AD41" s="29">
        <v>1330</v>
      </c>
      <c r="AE41" s="30">
        <v>38</v>
      </c>
      <c r="AF41" s="1"/>
      <c r="AG41" s="28">
        <v>1093</v>
      </c>
      <c r="AH41" s="29">
        <v>1121</v>
      </c>
      <c r="AI41" s="30">
        <v>38</v>
      </c>
      <c r="AJ41" s="1"/>
      <c r="AK41" s="28">
        <v>1222</v>
      </c>
      <c r="AL41" s="29">
        <v>1254</v>
      </c>
      <c r="AM41" s="30">
        <v>38</v>
      </c>
      <c r="AO41" s="22">
        <v>1280</v>
      </c>
      <c r="AP41" s="23">
        <v>1314</v>
      </c>
      <c r="AQ41" s="22">
        <v>38</v>
      </c>
      <c r="AR41" s="1"/>
      <c r="AS41" s="22">
        <v>1093</v>
      </c>
      <c r="AT41" s="23">
        <v>1121</v>
      </c>
      <c r="AU41" s="30">
        <v>38</v>
      </c>
      <c r="AV41" s="1"/>
      <c r="AW41" s="22">
        <v>1217</v>
      </c>
      <c r="AX41" s="23">
        <v>1249</v>
      </c>
      <c r="AY41" s="30">
        <v>38</v>
      </c>
      <c r="AZ41" s="1"/>
      <c r="BA41" s="22">
        <v>1018</v>
      </c>
      <c r="BB41" s="23">
        <v>1045</v>
      </c>
      <c r="BC41" s="30">
        <v>38</v>
      </c>
      <c r="BD41" s="1"/>
      <c r="BE41" s="22">
        <v>1095</v>
      </c>
      <c r="BF41" s="23">
        <v>1124</v>
      </c>
      <c r="BG41" s="30">
        <v>38</v>
      </c>
      <c r="BI41" s="30">
        <v>1280</v>
      </c>
      <c r="BJ41" s="29">
        <v>1314</v>
      </c>
      <c r="BK41" s="30">
        <v>38</v>
      </c>
      <c r="BL41" s="33"/>
      <c r="BM41" s="1"/>
      <c r="BN41" s="1"/>
      <c r="BO41" s="1"/>
      <c r="BP41" s="1"/>
      <c r="BQ41" s="1"/>
      <c r="BR41" s="1"/>
      <c r="BS41" s="1"/>
      <c r="BT41" s="1"/>
      <c r="BU41" s="30">
        <v>1018</v>
      </c>
      <c r="BV41" s="29">
        <v>1045</v>
      </c>
      <c r="BW41" s="30">
        <v>38</v>
      </c>
      <c r="BX41" s="33"/>
      <c r="BY41" s="22">
        <v>1095</v>
      </c>
      <c r="BZ41" s="23">
        <v>1124</v>
      </c>
      <c r="CA41" s="22">
        <v>38</v>
      </c>
      <c r="CB41" s="33"/>
    </row>
    <row r="42" spans="1:80" x14ac:dyDescent="0.25">
      <c r="A42" s="20">
        <v>1217</v>
      </c>
      <c r="B42" s="21">
        <v>1248</v>
      </c>
      <c r="C42" s="20">
        <v>39</v>
      </c>
      <c r="D42" s="1"/>
      <c r="E42" s="22">
        <v>913</v>
      </c>
      <c r="F42" s="23">
        <v>936</v>
      </c>
      <c r="G42" s="22">
        <v>39</v>
      </c>
      <c r="H42" s="1"/>
      <c r="I42" s="22">
        <v>1122</v>
      </c>
      <c r="J42" s="23">
        <v>1151</v>
      </c>
      <c r="K42" s="22">
        <v>39</v>
      </c>
      <c r="L42" s="1"/>
      <c r="M42" s="22">
        <v>1122</v>
      </c>
      <c r="N42" s="23">
        <v>1151</v>
      </c>
      <c r="O42" s="22">
        <v>39</v>
      </c>
      <c r="P42" s="1"/>
      <c r="Q42" s="22">
        <v>1217</v>
      </c>
      <c r="R42" s="23">
        <v>1248</v>
      </c>
      <c r="S42" s="22">
        <v>39</v>
      </c>
      <c r="U42" s="22">
        <v>1445</v>
      </c>
      <c r="V42" s="23">
        <v>1482</v>
      </c>
      <c r="W42" s="22">
        <v>39</v>
      </c>
      <c r="X42" s="1"/>
      <c r="Y42" s="24">
        <v>1122</v>
      </c>
      <c r="Z42" s="25">
        <v>1151</v>
      </c>
      <c r="AA42" s="26">
        <v>39</v>
      </c>
      <c r="AB42" s="1"/>
      <c r="AC42" s="28">
        <v>1331</v>
      </c>
      <c r="AD42" s="29">
        <v>1365</v>
      </c>
      <c r="AE42" s="30">
        <v>39</v>
      </c>
      <c r="AF42" s="1"/>
      <c r="AG42" s="28">
        <v>1122</v>
      </c>
      <c r="AH42" s="29">
        <v>1151</v>
      </c>
      <c r="AI42" s="30">
        <v>39</v>
      </c>
      <c r="AJ42" s="1"/>
      <c r="AK42" s="28">
        <v>1255</v>
      </c>
      <c r="AL42" s="29">
        <v>1287</v>
      </c>
      <c r="AM42" s="30">
        <v>39</v>
      </c>
      <c r="AO42" s="22">
        <v>1315</v>
      </c>
      <c r="AP42" s="23">
        <v>1348</v>
      </c>
      <c r="AQ42" s="22">
        <v>39</v>
      </c>
      <c r="AR42" s="1"/>
      <c r="AS42" s="22">
        <v>1122</v>
      </c>
      <c r="AT42" s="23">
        <v>1151</v>
      </c>
      <c r="AU42" s="30">
        <v>39</v>
      </c>
      <c r="AV42" s="1"/>
      <c r="AW42" s="22">
        <v>1250</v>
      </c>
      <c r="AX42" s="23">
        <v>1282</v>
      </c>
      <c r="AY42" s="30">
        <v>39</v>
      </c>
      <c r="AZ42" s="1"/>
      <c r="BA42" s="22">
        <v>1046</v>
      </c>
      <c r="BB42" s="23">
        <v>1072</v>
      </c>
      <c r="BC42" s="30">
        <v>39</v>
      </c>
      <c r="BD42" s="1"/>
      <c r="BE42" s="22">
        <v>1125</v>
      </c>
      <c r="BF42" s="23">
        <v>1153</v>
      </c>
      <c r="BG42" s="30">
        <v>39</v>
      </c>
      <c r="BI42" s="30">
        <v>1315</v>
      </c>
      <c r="BJ42" s="29">
        <v>1348</v>
      </c>
      <c r="BK42" s="30">
        <v>39</v>
      </c>
      <c r="BL42" s="33"/>
      <c r="BM42" s="1"/>
      <c r="BN42" s="1"/>
      <c r="BO42" s="1"/>
      <c r="BP42" s="1"/>
      <c r="BQ42" s="1"/>
      <c r="BR42" s="1"/>
      <c r="BS42" s="1"/>
      <c r="BT42" s="1"/>
      <c r="BU42" s="30">
        <v>1046</v>
      </c>
      <c r="BV42" s="29">
        <v>1072</v>
      </c>
      <c r="BW42" s="30">
        <v>39</v>
      </c>
      <c r="BX42" s="33"/>
      <c r="BY42" s="22">
        <v>1125</v>
      </c>
      <c r="BZ42" s="23">
        <v>1153</v>
      </c>
      <c r="CA42" s="22">
        <v>39</v>
      </c>
      <c r="CB42" s="33"/>
    </row>
    <row r="43" spans="1:80" x14ac:dyDescent="0.25">
      <c r="A43" s="20">
        <v>1249</v>
      </c>
      <c r="B43" s="21">
        <v>1280</v>
      </c>
      <c r="C43" s="20">
        <v>40</v>
      </c>
      <c r="D43" s="1"/>
      <c r="E43" s="22">
        <v>937</v>
      </c>
      <c r="F43" s="23">
        <v>960</v>
      </c>
      <c r="G43" s="22">
        <v>40</v>
      </c>
      <c r="H43" s="1"/>
      <c r="I43" s="22">
        <v>1152</v>
      </c>
      <c r="J43" s="23">
        <v>1180</v>
      </c>
      <c r="K43" s="22">
        <v>40</v>
      </c>
      <c r="L43" s="1"/>
      <c r="M43" s="22">
        <v>1152</v>
      </c>
      <c r="N43" s="23">
        <v>1180</v>
      </c>
      <c r="O43" s="22">
        <v>40</v>
      </c>
      <c r="P43" s="1"/>
      <c r="Q43" s="22">
        <v>1249</v>
      </c>
      <c r="R43" s="23">
        <v>1280</v>
      </c>
      <c r="S43" s="22">
        <v>40</v>
      </c>
      <c r="U43" s="22">
        <v>1483</v>
      </c>
      <c r="V43" s="23">
        <v>1520</v>
      </c>
      <c r="W43" s="22">
        <v>40</v>
      </c>
      <c r="X43" s="1"/>
      <c r="Y43" s="24">
        <v>1152</v>
      </c>
      <c r="Z43" s="25">
        <v>1180</v>
      </c>
      <c r="AA43" s="26">
        <v>40</v>
      </c>
      <c r="AB43" s="1"/>
      <c r="AC43" s="28">
        <v>1366</v>
      </c>
      <c r="AD43" s="29">
        <v>1400</v>
      </c>
      <c r="AE43" s="30">
        <v>40</v>
      </c>
      <c r="AF43" s="1"/>
      <c r="AG43" s="28">
        <v>1152</v>
      </c>
      <c r="AH43" s="29">
        <v>1180</v>
      </c>
      <c r="AI43" s="30">
        <v>40</v>
      </c>
      <c r="AJ43" s="1"/>
      <c r="AK43" s="28">
        <v>1288</v>
      </c>
      <c r="AL43" s="29">
        <v>1320</v>
      </c>
      <c r="AM43" s="30">
        <v>40</v>
      </c>
      <c r="AO43" s="22">
        <v>1349</v>
      </c>
      <c r="AP43" s="23">
        <v>1383</v>
      </c>
      <c r="AQ43" s="22">
        <v>40</v>
      </c>
      <c r="AR43" s="1"/>
      <c r="AS43" s="22">
        <v>1152</v>
      </c>
      <c r="AT43" s="23">
        <v>1180</v>
      </c>
      <c r="AU43" s="30">
        <v>40</v>
      </c>
      <c r="AV43" s="1"/>
      <c r="AW43" s="22">
        <v>1283</v>
      </c>
      <c r="AX43" s="23">
        <v>1315</v>
      </c>
      <c r="AY43" s="30">
        <v>40</v>
      </c>
      <c r="AZ43" s="1"/>
      <c r="BA43" s="22">
        <v>1073</v>
      </c>
      <c r="BB43" s="23">
        <v>1100</v>
      </c>
      <c r="BC43" s="30">
        <v>40</v>
      </c>
      <c r="BD43" s="1"/>
      <c r="BE43" s="22">
        <v>1154</v>
      </c>
      <c r="BF43" s="23">
        <v>1183</v>
      </c>
      <c r="BG43" s="30">
        <v>40</v>
      </c>
      <c r="BI43" s="30">
        <v>1349</v>
      </c>
      <c r="BJ43" s="29">
        <v>1383</v>
      </c>
      <c r="BK43" s="30">
        <v>40</v>
      </c>
      <c r="BL43" s="33"/>
      <c r="BM43" s="1"/>
      <c r="BN43" s="1"/>
      <c r="BO43" s="1"/>
      <c r="BP43" s="1"/>
      <c r="BQ43" s="1"/>
      <c r="BR43" s="1"/>
      <c r="BS43" s="1"/>
      <c r="BT43" s="1"/>
      <c r="BU43" s="30">
        <v>1073</v>
      </c>
      <c r="BV43" s="29">
        <v>1100</v>
      </c>
      <c r="BW43" s="30">
        <v>40</v>
      </c>
      <c r="BX43" s="33"/>
      <c r="BY43" s="22">
        <v>1154</v>
      </c>
      <c r="BZ43" s="23">
        <v>1183</v>
      </c>
      <c r="CA43" s="22">
        <v>40</v>
      </c>
      <c r="CB43" s="33"/>
    </row>
    <row r="44" spans="1:80" x14ac:dyDescent="0.25">
      <c r="A44" s="20">
        <v>1281</v>
      </c>
      <c r="B44" s="21">
        <v>1312</v>
      </c>
      <c r="C44" s="20">
        <v>41</v>
      </c>
      <c r="D44" s="1"/>
      <c r="E44" s="22">
        <v>961</v>
      </c>
      <c r="F44" s="23">
        <v>984</v>
      </c>
      <c r="G44" s="22">
        <v>41</v>
      </c>
      <c r="H44" s="1"/>
      <c r="I44" s="22">
        <v>1181</v>
      </c>
      <c r="J44" s="23">
        <v>1210</v>
      </c>
      <c r="K44" s="22">
        <v>41</v>
      </c>
      <c r="L44" s="1"/>
      <c r="M44" s="22">
        <v>1181</v>
      </c>
      <c r="N44" s="23">
        <v>1210</v>
      </c>
      <c r="O44" s="22">
        <v>41</v>
      </c>
      <c r="P44" s="1"/>
      <c r="Q44" s="22">
        <v>1281</v>
      </c>
      <c r="R44" s="23">
        <v>1312</v>
      </c>
      <c r="S44" s="22">
        <v>41</v>
      </c>
      <c r="U44" s="22">
        <v>1521</v>
      </c>
      <c r="V44" s="23">
        <v>1558</v>
      </c>
      <c r="W44" s="22">
        <v>41</v>
      </c>
      <c r="X44" s="1"/>
      <c r="Y44" s="24">
        <v>1181</v>
      </c>
      <c r="Z44" s="25">
        <v>1210</v>
      </c>
      <c r="AA44" s="26">
        <v>41</v>
      </c>
      <c r="AB44" s="1"/>
      <c r="AC44" s="28">
        <v>1401</v>
      </c>
      <c r="AD44" s="29">
        <v>1435</v>
      </c>
      <c r="AE44" s="30">
        <v>41</v>
      </c>
      <c r="AF44" s="1"/>
      <c r="AG44" s="28">
        <v>1181</v>
      </c>
      <c r="AH44" s="29">
        <v>1210</v>
      </c>
      <c r="AI44" s="30">
        <v>41</v>
      </c>
      <c r="AJ44" s="1"/>
      <c r="AK44" s="28">
        <v>1321</v>
      </c>
      <c r="AL44" s="29">
        <v>1353</v>
      </c>
      <c r="AM44" s="30">
        <v>41</v>
      </c>
      <c r="AO44" s="22">
        <v>1384</v>
      </c>
      <c r="AP44" s="23">
        <v>1417</v>
      </c>
      <c r="AQ44" s="22">
        <v>41</v>
      </c>
      <c r="AR44" s="1"/>
      <c r="AS44" s="22">
        <v>1181</v>
      </c>
      <c r="AT44" s="23">
        <v>1210</v>
      </c>
      <c r="AU44" s="30">
        <v>41</v>
      </c>
      <c r="AV44" s="1"/>
      <c r="AW44" s="22">
        <v>1316</v>
      </c>
      <c r="AX44" s="23">
        <v>1347</v>
      </c>
      <c r="AY44" s="30">
        <v>41</v>
      </c>
      <c r="AZ44" s="1"/>
      <c r="BA44" s="22">
        <v>1101</v>
      </c>
      <c r="BB44" s="23">
        <v>1127</v>
      </c>
      <c r="BC44" s="30">
        <v>41</v>
      </c>
      <c r="BD44" s="1"/>
      <c r="BE44" s="22">
        <v>1184</v>
      </c>
      <c r="BF44" s="23">
        <v>1212</v>
      </c>
      <c r="BG44" s="30">
        <v>41</v>
      </c>
      <c r="BI44" s="30">
        <v>1384</v>
      </c>
      <c r="BJ44" s="29">
        <v>1417</v>
      </c>
      <c r="BK44" s="30">
        <v>41</v>
      </c>
      <c r="BL44" s="33"/>
      <c r="BM44" s="1"/>
      <c r="BN44" s="1"/>
      <c r="BO44" s="1"/>
      <c r="BP44" s="1"/>
      <c r="BQ44" s="1"/>
      <c r="BR44" s="1"/>
      <c r="BS44" s="1"/>
      <c r="BT44" s="1"/>
      <c r="BU44" s="30">
        <v>1101</v>
      </c>
      <c r="BV44" s="29">
        <v>1127</v>
      </c>
      <c r="BW44" s="30">
        <v>41</v>
      </c>
      <c r="BX44" s="33"/>
      <c r="BY44" s="22">
        <v>1184</v>
      </c>
      <c r="BZ44" s="23">
        <v>1212</v>
      </c>
      <c r="CA44" s="22">
        <v>41</v>
      </c>
      <c r="CB44" s="33"/>
    </row>
    <row r="45" spans="1:80" x14ac:dyDescent="0.25">
      <c r="A45" s="20">
        <v>1313</v>
      </c>
      <c r="B45" s="21">
        <v>1344</v>
      </c>
      <c r="C45" s="20">
        <v>42</v>
      </c>
      <c r="D45" s="1"/>
      <c r="E45" s="22">
        <v>985</v>
      </c>
      <c r="F45" s="23">
        <v>1008</v>
      </c>
      <c r="G45" s="22">
        <v>42</v>
      </c>
      <c r="H45" s="1"/>
      <c r="I45" s="22">
        <v>1211</v>
      </c>
      <c r="J45" s="23">
        <v>1239</v>
      </c>
      <c r="K45" s="22">
        <v>42</v>
      </c>
      <c r="L45" s="1"/>
      <c r="M45" s="22">
        <v>1211</v>
      </c>
      <c r="N45" s="23">
        <v>1239</v>
      </c>
      <c r="O45" s="22">
        <v>42</v>
      </c>
      <c r="P45" s="1"/>
      <c r="Q45" s="22">
        <v>1313</v>
      </c>
      <c r="R45" s="23">
        <v>1344</v>
      </c>
      <c r="S45" s="22">
        <v>42</v>
      </c>
      <c r="U45" s="22">
        <v>1559</v>
      </c>
      <c r="V45" s="23">
        <v>1596</v>
      </c>
      <c r="W45" s="22">
        <v>42</v>
      </c>
      <c r="X45" s="1"/>
      <c r="Y45" s="24">
        <v>1211</v>
      </c>
      <c r="Z45" s="25">
        <v>1239</v>
      </c>
      <c r="AA45" s="26">
        <v>42</v>
      </c>
      <c r="AB45" s="1"/>
      <c r="AC45" s="28">
        <v>1436</v>
      </c>
      <c r="AD45" s="29">
        <v>1470</v>
      </c>
      <c r="AE45" s="30">
        <v>42</v>
      </c>
      <c r="AF45" s="1"/>
      <c r="AG45" s="28">
        <v>1211</v>
      </c>
      <c r="AH45" s="29">
        <v>1239</v>
      </c>
      <c r="AI45" s="30">
        <v>42</v>
      </c>
      <c r="AJ45" s="1"/>
      <c r="AK45" s="28">
        <v>1354</v>
      </c>
      <c r="AL45" s="29">
        <v>1386</v>
      </c>
      <c r="AM45" s="30">
        <v>42</v>
      </c>
      <c r="AO45" s="22">
        <v>1418</v>
      </c>
      <c r="AP45" s="23">
        <v>1452</v>
      </c>
      <c r="AQ45" s="22">
        <v>42</v>
      </c>
      <c r="AR45" s="1"/>
      <c r="AS45" s="22">
        <v>1211</v>
      </c>
      <c r="AT45" s="23">
        <v>1239</v>
      </c>
      <c r="AU45" s="30">
        <v>42</v>
      </c>
      <c r="AV45" s="1"/>
      <c r="AW45" s="22">
        <v>1348</v>
      </c>
      <c r="AX45" s="23">
        <v>1380</v>
      </c>
      <c r="AY45" s="30">
        <v>42</v>
      </c>
      <c r="AZ45" s="1"/>
      <c r="BA45" s="22">
        <v>1128</v>
      </c>
      <c r="BB45" s="23">
        <v>1155</v>
      </c>
      <c r="BC45" s="30">
        <v>42</v>
      </c>
      <c r="BD45" s="1"/>
      <c r="BE45" s="22">
        <v>1213</v>
      </c>
      <c r="BF45" s="23">
        <v>1242</v>
      </c>
      <c r="BG45" s="30">
        <v>42</v>
      </c>
      <c r="BI45" s="30">
        <v>1418</v>
      </c>
      <c r="BJ45" s="29">
        <v>1452</v>
      </c>
      <c r="BK45" s="30">
        <v>42</v>
      </c>
      <c r="BL45" s="33"/>
      <c r="BM45" s="1"/>
      <c r="BN45" s="1"/>
      <c r="BO45" s="1"/>
      <c r="BP45" s="1"/>
      <c r="BQ45" s="1"/>
      <c r="BR45" s="1"/>
      <c r="BS45" s="1"/>
      <c r="BT45" s="1"/>
      <c r="BU45" s="30">
        <v>1128</v>
      </c>
      <c r="BV45" s="29">
        <v>1155</v>
      </c>
      <c r="BW45" s="30">
        <v>42</v>
      </c>
      <c r="BX45" s="33"/>
      <c r="BY45" s="22">
        <v>1213</v>
      </c>
      <c r="BZ45" s="23">
        <v>1242</v>
      </c>
      <c r="CA45" s="22">
        <v>42</v>
      </c>
      <c r="CB45" s="33"/>
    </row>
    <row r="46" spans="1:80" x14ac:dyDescent="0.25">
      <c r="A46" s="20">
        <v>1345</v>
      </c>
      <c r="B46" s="21">
        <v>1376</v>
      </c>
      <c r="C46" s="20">
        <v>43</v>
      </c>
      <c r="D46" s="1"/>
      <c r="E46" s="22">
        <v>1009</v>
      </c>
      <c r="F46" s="23">
        <v>1032</v>
      </c>
      <c r="G46" s="22">
        <v>43</v>
      </c>
      <c r="H46" s="1"/>
      <c r="I46" s="22">
        <v>1240</v>
      </c>
      <c r="J46" s="23">
        <v>1269</v>
      </c>
      <c r="K46" s="22">
        <v>43</v>
      </c>
      <c r="L46" s="1"/>
      <c r="M46" s="22">
        <v>1240</v>
      </c>
      <c r="N46" s="23">
        <v>1269</v>
      </c>
      <c r="O46" s="22">
        <v>43</v>
      </c>
      <c r="P46" s="1"/>
      <c r="Q46" s="22">
        <v>1345</v>
      </c>
      <c r="R46" s="23">
        <v>1376</v>
      </c>
      <c r="S46" s="22">
        <v>43</v>
      </c>
      <c r="U46" s="22">
        <v>1597</v>
      </c>
      <c r="V46" s="23">
        <v>1634</v>
      </c>
      <c r="W46" s="22">
        <v>43</v>
      </c>
      <c r="X46" s="1"/>
      <c r="Y46" s="24">
        <v>1240</v>
      </c>
      <c r="Z46" s="25">
        <v>1269</v>
      </c>
      <c r="AA46" s="26">
        <v>43</v>
      </c>
      <c r="AB46" s="1"/>
      <c r="AC46" s="28">
        <v>1471</v>
      </c>
      <c r="AD46" s="29">
        <v>1505</v>
      </c>
      <c r="AE46" s="30">
        <v>43</v>
      </c>
      <c r="AF46" s="1"/>
      <c r="AG46" s="28">
        <v>1240</v>
      </c>
      <c r="AH46" s="29">
        <v>1269</v>
      </c>
      <c r="AI46" s="30">
        <v>43</v>
      </c>
      <c r="AJ46" s="1"/>
      <c r="AK46" s="28">
        <v>1387</v>
      </c>
      <c r="AL46" s="29">
        <v>1419</v>
      </c>
      <c r="AM46" s="30">
        <v>43</v>
      </c>
      <c r="AO46" s="22">
        <v>1453</v>
      </c>
      <c r="AP46" s="23">
        <v>1487</v>
      </c>
      <c r="AQ46" s="22">
        <v>43</v>
      </c>
      <c r="AR46" s="1"/>
      <c r="AS46" s="22">
        <v>1240</v>
      </c>
      <c r="AT46" s="23">
        <v>1269</v>
      </c>
      <c r="AU46" s="30">
        <v>43</v>
      </c>
      <c r="AV46" s="1"/>
      <c r="AW46" s="22">
        <v>1381</v>
      </c>
      <c r="AX46" s="23">
        <v>1413</v>
      </c>
      <c r="AY46" s="30">
        <v>43</v>
      </c>
      <c r="AZ46" s="1"/>
      <c r="BA46" s="22">
        <v>1156</v>
      </c>
      <c r="BB46" s="23">
        <v>1182</v>
      </c>
      <c r="BC46" s="30">
        <v>43</v>
      </c>
      <c r="BD46" s="1"/>
      <c r="BE46" s="22">
        <v>1243</v>
      </c>
      <c r="BF46" s="23">
        <v>1272</v>
      </c>
      <c r="BG46" s="30">
        <v>43</v>
      </c>
      <c r="BI46" s="30">
        <v>1453</v>
      </c>
      <c r="BJ46" s="29">
        <v>1487</v>
      </c>
      <c r="BK46" s="30">
        <v>43</v>
      </c>
      <c r="BL46" s="33"/>
      <c r="BM46" s="1"/>
      <c r="BN46" s="1"/>
      <c r="BO46" s="1"/>
      <c r="BP46" s="1"/>
      <c r="BQ46" s="1"/>
      <c r="BR46" s="1"/>
      <c r="BS46" s="1"/>
      <c r="BT46" s="1"/>
      <c r="BU46" s="30">
        <v>1156</v>
      </c>
      <c r="BV46" s="29">
        <v>1182</v>
      </c>
      <c r="BW46" s="30">
        <v>43</v>
      </c>
      <c r="BX46" s="33"/>
      <c r="BY46" s="22">
        <v>1243</v>
      </c>
      <c r="BZ46" s="23">
        <v>1272</v>
      </c>
      <c r="CA46" s="22">
        <v>43</v>
      </c>
      <c r="CB46" s="33"/>
    </row>
    <row r="47" spans="1:80" x14ac:dyDescent="0.25">
      <c r="A47" s="20">
        <v>1377</v>
      </c>
      <c r="B47" s="21">
        <v>1408</v>
      </c>
      <c r="C47" s="20">
        <v>44</v>
      </c>
      <c r="D47" s="1"/>
      <c r="E47" s="22">
        <v>1033</v>
      </c>
      <c r="F47" s="23">
        <v>1056</v>
      </c>
      <c r="G47" s="22">
        <v>44</v>
      </c>
      <c r="H47" s="1"/>
      <c r="I47" s="22">
        <v>1270</v>
      </c>
      <c r="J47" s="23">
        <v>1298</v>
      </c>
      <c r="K47" s="22">
        <v>44</v>
      </c>
      <c r="L47" s="1"/>
      <c r="M47" s="22">
        <v>1270</v>
      </c>
      <c r="N47" s="23">
        <v>1298</v>
      </c>
      <c r="O47" s="22">
        <v>44</v>
      </c>
      <c r="P47" s="1"/>
      <c r="Q47" s="22">
        <v>1377</v>
      </c>
      <c r="R47" s="23">
        <v>1408</v>
      </c>
      <c r="S47" s="22">
        <v>44</v>
      </c>
      <c r="U47" s="22">
        <v>1635</v>
      </c>
      <c r="V47" s="23">
        <v>1672</v>
      </c>
      <c r="W47" s="22">
        <v>44</v>
      </c>
      <c r="X47" s="1"/>
      <c r="Y47" s="24">
        <v>1270</v>
      </c>
      <c r="Z47" s="25">
        <v>1298</v>
      </c>
      <c r="AA47" s="26">
        <v>44</v>
      </c>
      <c r="AB47" s="1"/>
      <c r="AC47" s="28">
        <v>1506</v>
      </c>
      <c r="AD47" s="29">
        <v>1540</v>
      </c>
      <c r="AE47" s="30">
        <v>44</v>
      </c>
      <c r="AF47" s="1"/>
      <c r="AG47" s="28">
        <v>1270</v>
      </c>
      <c r="AH47" s="29">
        <v>1298</v>
      </c>
      <c r="AI47" s="30">
        <v>44</v>
      </c>
      <c r="AJ47" s="1"/>
      <c r="AK47" s="28">
        <v>1420</v>
      </c>
      <c r="AL47" s="29">
        <v>1452</v>
      </c>
      <c r="AM47" s="30">
        <v>44</v>
      </c>
      <c r="AO47" s="22">
        <v>1488</v>
      </c>
      <c r="AP47" s="23">
        <v>1521</v>
      </c>
      <c r="AQ47" s="22">
        <v>44</v>
      </c>
      <c r="AR47" s="1"/>
      <c r="AS47" s="22">
        <v>1270</v>
      </c>
      <c r="AT47" s="23">
        <v>1298</v>
      </c>
      <c r="AU47" s="30">
        <v>44</v>
      </c>
      <c r="AV47" s="1"/>
      <c r="AW47" s="22">
        <v>1414</v>
      </c>
      <c r="AX47" s="23">
        <v>1446</v>
      </c>
      <c r="AY47" s="30">
        <v>44</v>
      </c>
      <c r="AZ47" s="1"/>
      <c r="BA47" s="22">
        <v>1183</v>
      </c>
      <c r="BB47" s="23">
        <v>1210</v>
      </c>
      <c r="BC47" s="30">
        <v>44</v>
      </c>
      <c r="BD47" s="1"/>
      <c r="BE47" s="22">
        <v>1273</v>
      </c>
      <c r="BF47" s="23">
        <v>1301</v>
      </c>
      <c r="BG47" s="30">
        <v>44</v>
      </c>
      <c r="BI47" s="30">
        <v>1488</v>
      </c>
      <c r="BJ47" s="29">
        <v>1521</v>
      </c>
      <c r="BK47" s="30">
        <v>44</v>
      </c>
      <c r="BL47" s="33"/>
      <c r="BM47" s="1"/>
      <c r="BN47" s="1"/>
      <c r="BO47" s="1"/>
      <c r="BP47" s="1"/>
      <c r="BQ47" s="1"/>
      <c r="BR47" s="1"/>
      <c r="BS47" s="1"/>
      <c r="BT47" s="1"/>
      <c r="BU47" s="30">
        <v>1183</v>
      </c>
      <c r="BV47" s="29">
        <v>1210</v>
      </c>
      <c r="BW47" s="30">
        <v>44</v>
      </c>
      <c r="BX47" s="33"/>
      <c r="BY47" s="22">
        <v>1273</v>
      </c>
      <c r="BZ47" s="23">
        <v>1301</v>
      </c>
      <c r="CA47" s="22">
        <v>44</v>
      </c>
      <c r="CB47" s="33"/>
    </row>
    <row r="48" spans="1:80" x14ac:dyDescent="0.25">
      <c r="A48" s="20">
        <v>1409</v>
      </c>
      <c r="B48" s="21">
        <v>1440</v>
      </c>
      <c r="C48" s="20">
        <v>45</v>
      </c>
      <c r="D48" s="1"/>
      <c r="E48" s="22">
        <v>1057</v>
      </c>
      <c r="F48" s="23">
        <v>1080</v>
      </c>
      <c r="G48" s="22">
        <v>45</v>
      </c>
      <c r="H48" s="1"/>
      <c r="I48" s="22">
        <v>1299</v>
      </c>
      <c r="J48" s="23">
        <v>1328</v>
      </c>
      <c r="K48" s="22">
        <v>45</v>
      </c>
      <c r="L48" s="1"/>
      <c r="M48" s="22">
        <v>1299</v>
      </c>
      <c r="N48" s="23">
        <v>1328</v>
      </c>
      <c r="O48" s="22">
        <v>45</v>
      </c>
      <c r="P48" s="1"/>
      <c r="Q48" s="22">
        <v>1409</v>
      </c>
      <c r="R48" s="23">
        <v>1440</v>
      </c>
      <c r="S48" s="22">
        <v>45</v>
      </c>
      <c r="U48" s="22">
        <v>1673</v>
      </c>
      <c r="V48" s="23">
        <v>1710</v>
      </c>
      <c r="W48" s="22">
        <v>45</v>
      </c>
      <c r="X48" s="1"/>
      <c r="Y48" s="24">
        <v>1299</v>
      </c>
      <c r="Z48" s="25">
        <v>1328</v>
      </c>
      <c r="AA48" s="26">
        <v>45</v>
      </c>
      <c r="AB48" s="1"/>
      <c r="AC48" s="28">
        <v>1541</v>
      </c>
      <c r="AD48" s="29">
        <v>1575</v>
      </c>
      <c r="AE48" s="30">
        <v>45</v>
      </c>
      <c r="AF48" s="1"/>
      <c r="AG48" s="28">
        <v>1299</v>
      </c>
      <c r="AH48" s="29">
        <v>1328</v>
      </c>
      <c r="AI48" s="30">
        <v>45</v>
      </c>
      <c r="AJ48" s="1"/>
      <c r="AK48" s="28">
        <v>1453</v>
      </c>
      <c r="AL48" s="29">
        <v>1485</v>
      </c>
      <c r="AM48" s="30">
        <v>45</v>
      </c>
      <c r="AO48" s="22">
        <v>1522</v>
      </c>
      <c r="AP48" s="23">
        <v>1556</v>
      </c>
      <c r="AQ48" s="22">
        <v>45</v>
      </c>
      <c r="AR48" s="1"/>
      <c r="AS48" s="22">
        <v>1299</v>
      </c>
      <c r="AT48" s="23">
        <v>1328</v>
      </c>
      <c r="AU48" s="30">
        <v>45</v>
      </c>
      <c r="AV48" s="1"/>
      <c r="AW48" s="22">
        <v>1447</v>
      </c>
      <c r="AX48" s="23">
        <v>1479</v>
      </c>
      <c r="AY48" s="30">
        <v>45</v>
      </c>
      <c r="AZ48" s="1"/>
      <c r="BA48" s="22">
        <v>1211</v>
      </c>
      <c r="BB48" s="23">
        <v>1237</v>
      </c>
      <c r="BC48" s="30">
        <v>45</v>
      </c>
      <c r="BD48" s="1"/>
      <c r="BE48" s="22">
        <v>1302</v>
      </c>
      <c r="BF48" s="23">
        <v>1331</v>
      </c>
      <c r="BG48" s="30">
        <v>45</v>
      </c>
      <c r="BI48" s="30">
        <v>1522</v>
      </c>
      <c r="BJ48" s="29">
        <v>1556</v>
      </c>
      <c r="BK48" s="30">
        <v>45</v>
      </c>
      <c r="BL48" s="33"/>
      <c r="BM48" s="1"/>
      <c r="BN48" s="1"/>
      <c r="BO48" s="1"/>
      <c r="BP48" s="1"/>
      <c r="BQ48" s="1"/>
      <c r="BR48" s="1"/>
      <c r="BS48" s="1"/>
      <c r="BT48" s="1"/>
      <c r="BU48" s="30">
        <v>1211</v>
      </c>
      <c r="BV48" s="29">
        <v>1237</v>
      </c>
      <c r="BW48" s="30">
        <v>45</v>
      </c>
      <c r="BX48" s="33"/>
      <c r="BY48" s="22">
        <v>1302</v>
      </c>
      <c r="BZ48" s="23">
        <v>1331</v>
      </c>
      <c r="CA48" s="22">
        <v>45</v>
      </c>
      <c r="CB48" s="33"/>
    </row>
    <row r="49" spans="1:80" x14ac:dyDescent="0.25">
      <c r="A49" s="20">
        <v>1441</v>
      </c>
      <c r="B49" s="21">
        <v>1472</v>
      </c>
      <c r="C49" s="20">
        <v>46</v>
      </c>
      <c r="D49" s="1"/>
      <c r="E49" s="22">
        <v>1081</v>
      </c>
      <c r="F49" s="23">
        <v>1104</v>
      </c>
      <c r="G49" s="22">
        <v>46</v>
      </c>
      <c r="H49" s="1"/>
      <c r="I49" s="22">
        <v>1329</v>
      </c>
      <c r="J49" s="23">
        <v>1357</v>
      </c>
      <c r="K49" s="22">
        <v>46</v>
      </c>
      <c r="L49" s="1"/>
      <c r="M49" s="22">
        <v>1329</v>
      </c>
      <c r="N49" s="23">
        <v>1357</v>
      </c>
      <c r="O49" s="22">
        <v>46</v>
      </c>
      <c r="P49" s="1"/>
      <c r="Q49" s="22">
        <v>1441</v>
      </c>
      <c r="R49" s="23">
        <v>1472</v>
      </c>
      <c r="S49" s="22">
        <v>46</v>
      </c>
      <c r="U49" s="22">
        <v>1711</v>
      </c>
      <c r="V49" s="23">
        <v>1748</v>
      </c>
      <c r="W49" s="22">
        <v>46</v>
      </c>
      <c r="X49" s="1"/>
      <c r="Y49" s="24">
        <v>1329</v>
      </c>
      <c r="Z49" s="25">
        <v>1357</v>
      </c>
      <c r="AA49" s="26">
        <v>46</v>
      </c>
      <c r="AB49" s="1"/>
      <c r="AC49" s="28">
        <v>1576</v>
      </c>
      <c r="AD49" s="29">
        <v>1610</v>
      </c>
      <c r="AE49" s="30">
        <v>46</v>
      </c>
      <c r="AF49" s="1"/>
      <c r="AG49" s="28">
        <v>1329</v>
      </c>
      <c r="AH49" s="29">
        <v>1357</v>
      </c>
      <c r="AI49" s="30">
        <v>46</v>
      </c>
      <c r="AJ49" s="1"/>
      <c r="AK49" s="28">
        <v>1486</v>
      </c>
      <c r="AL49" s="29">
        <v>1518</v>
      </c>
      <c r="AM49" s="30">
        <v>46</v>
      </c>
      <c r="AO49" s="22">
        <v>1557</v>
      </c>
      <c r="AP49" s="23">
        <v>1590</v>
      </c>
      <c r="AQ49" s="22">
        <v>46</v>
      </c>
      <c r="AR49" s="1"/>
      <c r="AS49" s="22">
        <v>1329</v>
      </c>
      <c r="AT49" s="23">
        <v>1357</v>
      </c>
      <c r="AU49" s="30">
        <v>46</v>
      </c>
      <c r="AV49" s="1"/>
      <c r="AW49" s="22">
        <v>1480</v>
      </c>
      <c r="AX49" s="23">
        <v>1512</v>
      </c>
      <c r="AY49" s="30">
        <v>46</v>
      </c>
      <c r="AZ49" s="1"/>
      <c r="BA49" s="22">
        <v>1238</v>
      </c>
      <c r="BB49" s="23">
        <v>1265</v>
      </c>
      <c r="BC49" s="30">
        <v>46</v>
      </c>
      <c r="BD49" s="1"/>
      <c r="BE49" s="22">
        <v>1332</v>
      </c>
      <c r="BF49" s="23">
        <v>1360</v>
      </c>
      <c r="BG49" s="30">
        <v>46</v>
      </c>
      <c r="BI49" s="30">
        <v>1557</v>
      </c>
      <c r="BJ49" s="29">
        <v>1590</v>
      </c>
      <c r="BK49" s="30">
        <v>46</v>
      </c>
      <c r="BL49" s="33"/>
      <c r="BM49" s="1"/>
      <c r="BN49" s="1"/>
      <c r="BO49" s="1"/>
      <c r="BP49" s="1"/>
      <c r="BQ49" s="1"/>
      <c r="BR49" s="1"/>
      <c r="BS49" s="1"/>
      <c r="BT49" s="1"/>
      <c r="BU49" s="30">
        <v>1238</v>
      </c>
      <c r="BV49" s="29">
        <v>1265</v>
      </c>
      <c r="BW49" s="30">
        <v>46</v>
      </c>
      <c r="BX49" s="33"/>
      <c r="BY49" s="22">
        <v>1332</v>
      </c>
      <c r="BZ49" s="23">
        <v>1360</v>
      </c>
      <c r="CA49" s="22">
        <v>46</v>
      </c>
      <c r="CB49" s="33"/>
    </row>
    <row r="50" spans="1:80" x14ac:dyDescent="0.25">
      <c r="A50" s="20">
        <v>1473</v>
      </c>
      <c r="B50" s="21">
        <v>1504</v>
      </c>
      <c r="C50" s="20">
        <v>47</v>
      </c>
      <c r="D50" s="1"/>
      <c r="E50" s="22">
        <v>1105</v>
      </c>
      <c r="F50" s="23">
        <v>1128</v>
      </c>
      <c r="G50" s="22">
        <v>47</v>
      </c>
      <c r="H50" s="1"/>
      <c r="I50" s="22">
        <v>1358</v>
      </c>
      <c r="J50" s="23">
        <v>1387</v>
      </c>
      <c r="K50" s="22">
        <v>47</v>
      </c>
      <c r="L50" s="1"/>
      <c r="M50" s="22">
        <v>1358</v>
      </c>
      <c r="N50" s="23">
        <v>1387</v>
      </c>
      <c r="O50" s="22">
        <v>47</v>
      </c>
      <c r="P50" s="1"/>
      <c r="Q50" s="22">
        <v>1473</v>
      </c>
      <c r="R50" s="23">
        <v>1504</v>
      </c>
      <c r="S50" s="22">
        <v>47</v>
      </c>
      <c r="U50" s="22">
        <v>1749</v>
      </c>
      <c r="V50" s="23">
        <v>1786</v>
      </c>
      <c r="W50" s="22">
        <v>47</v>
      </c>
      <c r="X50" s="1"/>
      <c r="Y50" s="24">
        <v>1358</v>
      </c>
      <c r="Z50" s="25">
        <v>1387</v>
      </c>
      <c r="AA50" s="26">
        <v>47</v>
      </c>
      <c r="AB50" s="1"/>
      <c r="AC50" s="28">
        <v>1611</v>
      </c>
      <c r="AD50" s="29">
        <v>1645</v>
      </c>
      <c r="AE50" s="30">
        <v>47</v>
      </c>
      <c r="AF50" s="1"/>
      <c r="AG50" s="28">
        <v>1358</v>
      </c>
      <c r="AH50" s="29">
        <v>1387</v>
      </c>
      <c r="AI50" s="30">
        <v>47</v>
      </c>
      <c r="AJ50" s="1"/>
      <c r="AK50" s="28">
        <v>1519</v>
      </c>
      <c r="AL50" s="29">
        <v>1551</v>
      </c>
      <c r="AM50" s="30">
        <v>47</v>
      </c>
      <c r="AO50" s="22">
        <v>1591</v>
      </c>
      <c r="AP50" s="23">
        <v>1625</v>
      </c>
      <c r="AQ50" s="22">
        <v>47</v>
      </c>
      <c r="AR50" s="1"/>
      <c r="AS50" s="22">
        <v>1358</v>
      </c>
      <c r="AT50" s="23">
        <v>1387</v>
      </c>
      <c r="AU50" s="30">
        <v>47</v>
      </c>
      <c r="AV50" s="1"/>
      <c r="AW50" s="22">
        <v>1513</v>
      </c>
      <c r="AX50" s="23">
        <v>1545</v>
      </c>
      <c r="AY50" s="30">
        <v>47</v>
      </c>
      <c r="AZ50" s="1"/>
      <c r="BA50" s="22">
        <v>1266</v>
      </c>
      <c r="BB50" s="23">
        <v>1292</v>
      </c>
      <c r="BC50" s="30">
        <v>47</v>
      </c>
      <c r="BD50" s="1"/>
      <c r="BE50" s="22">
        <v>1361</v>
      </c>
      <c r="BF50" s="23">
        <v>1390</v>
      </c>
      <c r="BG50" s="30">
        <v>47</v>
      </c>
      <c r="BI50" s="30">
        <v>1591</v>
      </c>
      <c r="BJ50" s="29">
        <v>1625</v>
      </c>
      <c r="BK50" s="30">
        <v>47</v>
      </c>
      <c r="BL50" s="33"/>
      <c r="BM50" s="1"/>
      <c r="BN50" s="1"/>
      <c r="BO50" s="1"/>
      <c r="BP50" s="1"/>
      <c r="BQ50" s="1"/>
      <c r="BR50" s="1"/>
      <c r="BS50" s="1"/>
      <c r="BT50" s="1"/>
      <c r="BU50" s="30">
        <v>1266</v>
      </c>
      <c r="BV50" s="29">
        <v>1292</v>
      </c>
      <c r="BW50" s="30">
        <v>47</v>
      </c>
      <c r="BX50" s="33"/>
      <c r="BY50" s="22">
        <v>1361</v>
      </c>
      <c r="BZ50" s="23">
        <v>1390</v>
      </c>
      <c r="CA50" s="22">
        <v>47</v>
      </c>
      <c r="CB50" s="33"/>
    </row>
    <row r="51" spans="1:80" x14ac:dyDescent="0.25">
      <c r="A51" s="20">
        <v>1505</v>
      </c>
      <c r="B51" s="21">
        <v>1536</v>
      </c>
      <c r="C51" s="20">
        <v>48</v>
      </c>
      <c r="D51" s="1"/>
      <c r="E51" s="22">
        <v>1129</v>
      </c>
      <c r="F51" s="23">
        <v>1152</v>
      </c>
      <c r="G51" s="22">
        <v>48</v>
      </c>
      <c r="H51" s="1"/>
      <c r="I51" s="22">
        <v>1388</v>
      </c>
      <c r="J51" s="23">
        <v>1416</v>
      </c>
      <c r="K51" s="22">
        <v>48</v>
      </c>
      <c r="L51" s="1"/>
      <c r="M51" s="22">
        <v>1388</v>
      </c>
      <c r="N51" s="23">
        <v>1416</v>
      </c>
      <c r="O51" s="22">
        <v>48</v>
      </c>
      <c r="P51" s="1"/>
      <c r="Q51" s="22">
        <v>1505</v>
      </c>
      <c r="R51" s="23">
        <v>1536</v>
      </c>
      <c r="S51" s="22">
        <v>48</v>
      </c>
      <c r="U51" s="22">
        <v>1787</v>
      </c>
      <c r="V51" s="23">
        <v>1824</v>
      </c>
      <c r="W51" s="22">
        <v>48</v>
      </c>
      <c r="X51" s="1"/>
      <c r="Y51" s="24">
        <v>1388</v>
      </c>
      <c r="Z51" s="25">
        <v>1416</v>
      </c>
      <c r="AA51" s="26">
        <v>48</v>
      </c>
      <c r="AB51" s="1"/>
      <c r="AC51" s="28">
        <v>1646</v>
      </c>
      <c r="AD51" s="29">
        <v>1680</v>
      </c>
      <c r="AE51" s="30">
        <v>48</v>
      </c>
      <c r="AF51" s="1"/>
      <c r="AG51" s="28">
        <v>1388</v>
      </c>
      <c r="AH51" s="29">
        <v>1416</v>
      </c>
      <c r="AI51" s="30">
        <v>48</v>
      </c>
      <c r="AJ51" s="1"/>
      <c r="AK51" s="28">
        <v>1552</v>
      </c>
      <c r="AL51" s="29">
        <v>1584</v>
      </c>
      <c r="AM51" s="30">
        <v>48</v>
      </c>
      <c r="AO51" s="22">
        <v>1626</v>
      </c>
      <c r="AP51" s="23">
        <v>1660</v>
      </c>
      <c r="AQ51" s="22">
        <v>48</v>
      </c>
      <c r="AR51" s="1"/>
      <c r="AS51" s="22">
        <v>1388</v>
      </c>
      <c r="AT51" s="23">
        <v>1416</v>
      </c>
      <c r="AU51" s="30">
        <v>48</v>
      </c>
      <c r="AV51" s="1"/>
      <c r="AW51" s="22">
        <v>1546</v>
      </c>
      <c r="AX51" s="23">
        <v>1578</v>
      </c>
      <c r="AY51" s="30">
        <v>48</v>
      </c>
      <c r="AZ51" s="1"/>
      <c r="BA51" s="22">
        <v>1293</v>
      </c>
      <c r="BB51" s="23">
        <v>1320</v>
      </c>
      <c r="BC51" s="30">
        <v>48</v>
      </c>
      <c r="BD51" s="1"/>
      <c r="BE51" s="22">
        <v>1391</v>
      </c>
      <c r="BF51" s="23">
        <v>1420</v>
      </c>
      <c r="BG51" s="30">
        <v>48</v>
      </c>
      <c r="BI51" s="30">
        <v>1626</v>
      </c>
      <c r="BJ51" s="29">
        <v>1660</v>
      </c>
      <c r="BK51" s="30">
        <v>48</v>
      </c>
      <c r="BL51" s="33"/>
      <c r="BM51" s="1"/>
      <c r="BN51" s="1"/>
      <c r="BO51" s="1"/>
      <c r="BP51" s="1"/>
      <c r="BQ51" s="1"/>
      <c r="BR51" s="1"/>
      <c r="BS51" s="1"/>
      <c r="BT51" s="1"/>
      <c r="BU51" s="30">
        <v>1293</v>
      </c>
      <c r="BV51" s="29">
        <v>1320</v>
      </c>
      <c r="BW51" s="30">
        <v>48</v>
      </c>
      <c r="BX51" s="33"/>
      <c r="BY51" s="22">
        <v>1391</v>
      </c>
      <c r="BZ51" s="23">
        <v>1420</v>
      </c>
      <c r="CA51" s="22">
        <v>48</v>
      </c>
      <c r="CB51" s="33"/>
    </row>
    <row r="52" spans="1:80" x14ac:dyDescent="0.25">
      <c r="A52" s="20">
        <v>1537</v>
      </c>
      <c r="B52" s="21">
        <v>1568</v>
      </c>
      <c r="C52" s="20">
        <v>49</v>
      </c>
      <c r="D52" s="1"/>
      <c r="E52" s="22">
        <v>1153</v>
      </c>
      <c r="F52" s="23">
        <v>1176</v>
      </c>
      <c r="G52" s="22">
        <v>49</v>
      </c>
      <c r="H52" s="1"/>
      <c r="I52" s="22">
        <v>1417</v>
      </c>
      <c r="J52" s="23">
        <v>1446</v>
      </c>
      <c r="K52" s="22">
        <v>49</v>
      </c>
      <c r="L52" s="1"/>
      <c r="M52" s="22">
        <v>1417</v>
      </c>
      <c r="N52" s="23">
        <v>1446</v>
      </c>
      <c r="O52" s="22">
        <v>49</v>
      </c>
      <c r="P52" s="1"/>
      <c r="Q52" s="22">
        <v>1537</v>
      </c>
      <c r="R52" s="23">
        <v>1568</v>
      </c>
      <c r="S52" s="22">
        <v>49</v>
      </c>
      <c r="U52" s="22">
        <v>1825</v>
      </c>
      <c r="V52" s="23">
        <v>1862</v>
      </c>
      <c r="W52" s="22">
        <v>49</v>
      </c>
      <c r="X52" s="1"/>
      <c r="Y52" s="24">
        <v>1417</v>
      </c>
      <c r="Z52" s="25">
        <v>1446</v>
      </c>
      <c r="AA52" s="26">
        <v>49</v>
      </c>
      <c r="AB52" s="1"/>
      <c r="AC52" s="28">
        <v>1681</v>
      </c>
      <c r="AD52" s="29">
        <v>1715</v>
      </c>
      <c r="AE52" s="30">
        <v>49</v>
      </c>
      <c r="AF52" s="1"/>
      <c r="AG52" s="28">
        <v>1417</v>
      </c>
      <c r="AH52" s="29">
        <v>1446</v>
      </c>
      <c r="AI52" s="30">
        <v>49</v>
      </c>
      <c r="AJ52" s="1"/>
      <c r="AK52" s="28">
        <v>1585</v>
      </c>
      <c r="AL52" s="29">
        <v>1617</v>
      </c>
      <c r="AM52" s="30">
        <v>49</v>
      </c>
      <c r="AO52" s="22">
        <v>1661</v>
      </c>
      <c r="AP52" s="23">
        <v>1694</v>
      </c>
      <c r="AQ52" s="22">
        <v>49</v>
      </c>
      <c r="AR52" s="1"/>
      <c r="AS52" s="22">
        <v>1417</v>
      </c>
      <c r="AT52" s="23">
        <v>1446</v>
      </c>
      <c r="AU52" s="30">
        <v>49</v>
      </c>
      <c r="AV52" s="1"/>
      <c r="AW52" s="22">
        <v>1579</v>
      </c>
      <c r="AX52" s="23">
        <v>1610</v>
      </c>
      <c r="AY52" s="30">
        <v>49</v>
      </c>
      <c r="AZ52" s="1"/>
      <c r="BA52" s="22">
        <v>1321</v>
      </c>
      <c r="BB52" s="23">
        <v>1347</v>
      </c>
      <c r="BC52" s="30">
        <v>49</v>
      </c>
      <c r="BD52" s="1"/>
      <c r="BE52" s="22">
        <v>1421</v>
      </c>
      <c r="BF52" s="23">
        <v>1449</v>
      </c>
      <c r="BG52" s="30">
        <v>49</v>
      </c>
      <c r="BI52" s="30">
        <v>1661</v>
      </c>
      <c r="BJ52" s="29">
        <v>1694</v>
      </c>
      <c r="BK52" s="30">
        <v>49</v>
      </c>
      <c r="BL52" s="33"/>
      <c r="BM52" s="1"/>
      <c r="BN52" s="1"/>
      <c r="BO52" s="1"/>
      <c r="BP52" s="1"/>
      <c r="BQ52" s="1"/>
      <c r="BR52" s="1"/>
      <c r="BS52" s="1"/>
      <c r="BT52" s="1"/>
      <c r="BU52" s="30">
        <v>1321</v>
      </c>
      <c r="BV52" s="29">
        <v>1347</v>
      </c>
      <c r="BW52" s="30">
        <v>49</v>
      </c>
      <c r="BX52" s="33"/>
      <c r="BY52" s="22">
        <v>1421</v>
      </c>
      <c r="BZ52" s="23">
        <v>1449</v>
      </c>
      <c r="CA52" s="22">
        <v>49</v>
      </c>
      <c r="CB52" s="33"/>
    </row>
    <row r="53" spans="1:80" x14ac:dyDescent="0.25">
      <c r="A53" s="20">
        <v>1569</v>
      </c>
      <c r="B53" s="21">
        <v>1600</v>
      </c>
      <c r="C53" s="20">
        <v>50</v>
      </c>
      <c r="D53" s="1"/>
      <c r="E53" s="22">
        <v>1177</v>
      </c>
      <c r="F53" s="23">
        <v>1200</v>
      </c>
      <c r="G53" s="22">
        <v>50</v>
      </c>
      <c r="H53" s="1"/>
      <c r="I53" s="22">
        <v>1447</v>
      </c>
      <c r="J53" s="23">
        <v>1475</v>
      </c>
      <c r="K53" s="22">
        <v>50</v>
      </c>
      <c r="L53" s="1"/>
      <c r="M53" s="22">
        <v>1447</v>
      </c>
      <c r="N53" s="23">
        <v>1475</v>
      </c>
      <c r="O53" s="22">
        <v>50</v>
      </c>
      <c r="P53" s="1"/>
      <c r="Q53" s="22">
        <v>1569</v>
      </c>
      <c r="R53" s="23">
        <v>1600</v>
      </c>
      <c r="S53" s="22">
        <v>50</v>
      </c>
      <c r="U53" s="22">
        <v>1863</v>
      </c>
      <c r="V53" s="23">
        <v>1900</v>
      </c>
      <c r="W53" s="22">
        <v>50</v>
      </c>
      <c r="X53" s="1"/>
      <c r="Y53" s="24">
        <v>1447</v>
      </c>
      <c r="Z53" s="25">
        <v>1475</v>
      </c>
      <c r="AA53" s="26">
        <v>50</v>
      </c>
      <c r="AB53" s="1"/>
      <c r="AC53" s="28">
        <v>1716</v>
      </c>
      <c r="AD53" s="29">
        <v>1750</v>
      </c>
      <c r="AE53" s="30">
        <v>50</v>
      </c>
      <c r="AF53" s="1"/>
      <c r="AG53" s="28">
        <v>1447</v>
      </c>
      <c r="AH53" s="29">
        <v>1475</v>
      </c>
      <c r="AI53" s="30">
        <v>50</v>
      </c>
      <c r="AJ53" s="1"/>
      <c r="AK53" s="28">
        <v>1618</v>
      </c>
      <c r="AL53" s="29">
        <v>1650</v>
      </c>
      <c r="AM53" s="30">
        <v>50</v>
      </c>
      <c r="AO53" s="22">
        <v>1695</v>
      </c>
      <c r="AP53" s="23">
        <v>1729</v>
      </c>
      <c r="AQ53" s="22">
        <v>50</v>
      </c>
      <c r="AR53" s="1"/>
      <c r="AS53" s="22">
        <v>1447</v>
      </c>
      <c r="AT53" s="23">
        <v>1475</v>
      </c>
      <c r="AU53" s="30">
        <v>50</v>
      </c>
      <c r="AV53" s="1"/>
      <c r="AW53" s="22">
        <v>1611</v>
      </c>
      <c r="AX53" s="23">
        <v>1643</v>
      </c>
      <c r="AY53" s="30">
        <v>50</v>
      </c>
      <c r="AZ53" s="1"/>
      <c r="BA53" s="22">
        <v>1348</v>
      </c>
      <c r="BB53" s="23">
        <v>1375</v>
      </c>
      <c r="BC53" s="30">
        <v>50</v>
      </c>
      <c r="BD53" s="1"/>
      <c r="BE53" s="22">
        <v>1450</v>
      </c>
      <c r="BF53" s="23">
        <v>1479</v>
      </c>
      <c r="BG53" s="30">
        <v>50</v>
      </c>
      <c r="BI53" s="30">
        <v>1695</v>
      </c>
      <c r="BJ53" s="29">
        <v>1729</v>
      </c>
      <c r="BK53" s="30">
        <v>50</v>
      </c>
      <c r="BL53" s="33"/>
      <c r="BM53" s="1"/>
      <c r="BN53" s="1"/>
      <c r="BO53" s="1"/>
      <c r="BP53" s="1"/>
      <c r="BQ53" s="1"/>
      <c r="BR53" s="1"/>
      <c r="BS53" s="1"/>
      <c r="BT53" s="1"/>
      <c r="BU53" s="30">
        <v>1348</v>
      </c>
      <c r="BV53" s="29">
        <v>1375</v>
      </c>
      <c r="BW53" s="30">
        <v>50</v>
      </c>
      <c r="BX53" s="33"/>
      <c r="BY53" s="22">
        <v>1450</v>
      </c>
      <c r="BZ53" s="23">
        <v>1479</v>
      </c>
      <c r="CA53" s="22">
        <v>50</v>
      </c>
      <c r="CB53" s="33"/>
    </row>
    <row r="54" spans="1:80" x14ac:dyDescent="0.25">
      <c r="A54" s="20">
        <v>1601</v>
      </c>
      <c r="B54" s="21">
        <v>1632</v>
      </c>
      <c r="C54" s="20">
        <v>51</v>
      </c>
      <c r="D54" s="1"/>
      <c r="E54" s="22">
        <v>1201</v>
      </c>
      <c r="F54" s="23">
        <v>1224</v>
      </c>
      <c r="G54" s="22">
        <v>51</v>
      </c>
      <c r="H54" s="1"/>
      <c r="I54" s="22">
        <v>1476</v>
      </c>
      <c r="J54" s="23">
        <v>1505</v>
      </c>
      <c r="K54" s="22">
        <v>51</v>
      </c>
      <c r="L54" s="1"/>
      <c r="M54" s="22">
        <v>1476</v>
      </c>
      <c r="N54" s="23">
        <v>1505</v>
      </c>
      <c r="O54" s="22">
        <v>51</v>
      </c>
      <c r="P54" s="1"/>
      <c r="Q54" s="22">
        <v>1601</v>
      </c>
      <c r="R54" s="23">
        <v>1632</v>
      </c>
      <c r="S54" s="22">
        <v>51</v>
      </c>
      <c r="U54" s="22">
        <v>1901</v>
      </c>
      <c r="V54" s="23">
        <v>1938</v>
      </c>
      <c r="W54" s="22">
        <v>51</v>
      </c>
      <c r="X54" s="1"/>
      <c r="Y54" s="24">
        <v>1476</v>
      </c>
      <c r="Z54" s="25">
        <v>1505</v>
      </c>
      <c r="AA54" s="26">
        <v>51</v>
      </c>
      <c r="AB54" s="1"/>
      <c r="AC54" s="28">
        <v>1751</v>
      </c>
      <c r="AD54" s="29">
        <v>1785</v>
      </c>
      <c r="AE54" s="30">
        <v>51</v>
      </c>
      <c r="AF54" s="1"/>
      <c r="AG54" s="28">
        <v>1476</v>
      </c>
      <c r="AH54" s="29">
        <v>1505</v>
      </c>
      <c r="AI54" s="30">
        <v>51</v>
      </c>
      <c r="AJ54" s="1"/>
      <c r="AK54" s="28">
        <v>1651</v>
      </c>
      <c r="AL54" s="29">
        <v>1683</v>
      </c>
      <c r="AM54" s="30">
        <v>51</v>
      </c>
      <c r="AO54" s="22">
        <v>1730</v>
      </c>
      <c r="AP54" s="23">
        <v>1763</v>
      </c>
      <c r="AQ54" s="22">
        <v>51</v>
      </c>
      <c r="AR54" s="1"/>
      <c r="AS54" s="22">
        <v>1476</v>
      </c>
      <c r="AT54" s="23">
        <v>1505</v>
      </c>
      <c r="AU54" s="30">
        <v>51</v>
      </c>
      <c r="AV54" s="1"/>
      <c r="AW54" s="22">
        <v>1644</v>
      </c>
      <c r="AX54" s="23">
        <v>1676</v>
      </c>
      <c r="AY54" s="30">
        <v>51</v>
      </c>
      <c r="AZ54" s="1"/>
      <c r="BA54" s="22">
        <v>1376</v>
      </c>
      <c r="BB54" s="23">
        <v>1402</v>
      </c>
      <c r="BC54" s="30">
        <v>51</v>
      </c>
      <c r="BD54" s="1"/>
      <c r="BE54" s="22">
        <v>1480</v>
      </c>
      <c r="BF54" s="23">
        <v>1508</v>
      </c>
      <c r="BG54" s="30">
        <v>51</v>
      </c>
      <c r="BI54" s="30">
        <v>1730</v>
      </c>
      <c r="BJ54" s="29">
        <v>1763</v>
      </c>
      <c r="BK54" s="30">
        <v>51</v>
      </c>
      <c r="BL54" s="33"/>
      <c r="BM54" s="1"/>
      <c r="BN54" s="1"/>
      <c r="BO54" s="1"/>
      <c r="BP54" s="1"/>
      <c r="BQ54" s="1"/>
      <c r="BR54" s="1"/>
      <c r="BS54" s="1"/>
      <c r="BT54" s="1"/>
      <c r="BU54" s="30">
        <v>1376</v>
      </c>
      <c r="BV54" s="29">
        <v>1402</v>
      </c>
      <c r="BW54" s="30">
        <v>51</v>
      </c>
      <c r="BX54" s="33"/>
      <c r="BY54" s="22">
        <v>1480</v>
      </c>
      <c r="BZ54" s="23">
        <v>1508</v>
      </c>
      <c r="CA54" s="22">
        <v>51</v>
      </c>
      <c r="CB54" s="33"/>
    </row>
    <row r="55" spans="1:80" x14ac:dyDescent="0.25">
      <c r="A55" s="20">
        <v>1633</v>
      </c>
      <c r="B55" s="21">
        <v>1664</v>
      </c>
      <c r="C55" s="20">
        <v>52</v>
      </c>
      <c r="D55" s="1"/>
      <c r="E55" s="22">
        <v>1225</v>
      </c>
      <c r="F55" s="23">
        <v>1248</v>
      </c>
      <c r="G55" s="22">
        <v>52</v>
      </c>
      <c r="H55" s="1"/>
      <c r="I55" s="22">
        <v>1506</v>
      </c>
      <c r="J55" s="23">
        <v>1534</v>
      </c>
      <c r="K55" s="22">
        <v>52</v>
      </c>
      <c r="L55" s="1"/>
      <c r="M55" s="22">
        <v>1506</v>
      </c>
      <c r="N55" s="23">
        <v>1534</v>
      </c>
      <c r="O55" s="22">
        <v>52</v>
      </c>
      <c r="P55" s="1"/>
      <c r="Q55" s="22">
        <v>1633</v>
      </c>
      <c r="R55" s="23">
        <v>1664</v>
      </c>
      <c r="S55" s="22">
        <v>52</v>
      </c>
      <c r="U55" s="22">
        <v>1939</v>
      </c>
      <c r="V55" s="23">
        <v>1976</v>
      </c>
      <c r="W55" s="22">
        <v>52</v>
      </c>
      <c r="X55" s="1"/>
      <c r="Y55" s="24">
        <v>1506</v>
      </c>
      <c r="Z55" s="25">
        <v>1534</v>
      </c>
      <c r="AA55" s="26">
        <v>52</v>
      </c>
      <c r="AB55" s="1"/>
      <c r="AC55" s="28">
        <v>1786</v>
      </c>
      <c r="AD55" s="29">
        <v>1820</v>
      </c>
      <c r="AE55" s="30">
        <v>52</v>
      </c>
      <c r="AF55" s="1"/>
      <c r="AG55" s="28">
        <v>1506</v>
      </c>
      <c r="AH55" s="29">
        <v>1534</v>
      </c>
      <c r="AI55" s="30">
        <v>52</v>
      </c>
      <c r="AJ55" s="1"/>
      <c r="AK55" s="28">
        <v>1684</v>
      </c>
      <c r="AL55" s="29">
        <v>1716</v>
      </c>
      <c r="AM55" s="30">
        <v>52</v>
      </c>
      <c r="AO55" s="22">
        <v>1764</v>
      </c>
      <c r="AP55" s="23">
        <v>1798</v>
      </c>
      <c r="AQ55" s="22">
        <v>52</v>
      </c>
      <c r="AR55" s="1"/>
      <c r="AS55" s="22">
        <v>1506</v>
      </c>
      <c r="AT55" s="23">
        <v>1534</v>
      </c>
      <c r="AU55" s="30">
        <v>52</v>
      </c>
      <c r="AV55" s="1"/>
      <c r="AW55" s="22">
        <v>1677</v>
      </c>
      <c r="AX55" s="23">
        <v>1709</v>
      </c>
      <c r="AY55" s="30">
        <v>52</v>
      </c>
      <c r="AZ55" s="1"/>
      <c r="BA55" s="22">
        <v>1403</v>
      </c>
      <c r="BB55" s="23">
        <v>1430</v>
      </c>
      <c r="BC55" s="30">
        <v>52</v>
      </c>
      <c r="BD55" s="1"/>
      <c r="BE55" s="22">
        <v>1509</v>
      </c>
      <c r="BF55" s="23">
        <v>1538</v>
      </c>
      <c r="BG55" s="30">
        <v>52</v>
      </c>
      <c r="BI55" s="30">
        <v>1764</v>
      </c>
      <c r="BJ55" s="29">
        <v>1798</v>
      </c>
      <c r="BK55" s="30">
        <v>52</v>
      </c>
      <c r="BL55" s="33"/>
      <c r="BM55" s="1"/>
      <c r="BN55" s="1"/>
      <c r="BO55" s="1"/>
      <c r="BP55" s="1"/>
      <c r="BQ55" s="1"/>
      <c r="BR55" s="1"/>
      <c r="BS55" s="1"/>
      <c r="BT55" s="1"/>
      <c r="BU55" s="30">
        <v>1403</v>
      </c>
      <c r="BV55" s="29">
        <v>1430</v>
      </c>
      <c r="BW55" s="30">
        <v>52</v>
      </c>
      <c r="BX55" s="33"/>
      <c r="BY55" s="22">
        <v>1509</v>
      </c>
      <c r="BZ55" s="23">
        <v>1538</v>
      </c>
      <c r="CA55" s="22">
        <v>52</v>
      </c>
      <c r="CB55" s="33"/>
    </row>
    <row r="56" spans="1:80" x14ac:dyDescent="0.25">
      <c r="A56" s="20">
        <v>1665</v>
      </c>
      <c r="B56" s="21">
        <v>1696</v>
      </c>
      <c r="C56" s="20">
        <v>53</v>
      </c>
      <c r="D56" s="1"/>
      <c r="E56" s="22">
        <v>1249</v>
      </c>
      <c r="F56" s="23">
        <v>1272</v>
      </c>
      <c r="G56" s="22">
        <v>53</v>
      </c>
      <c r="H56" s="1"/>
      <c r="I56" s="22">
        <v>1535</v>
      </c>
      <c r="J56" s="23">
        <v>1564</v>
      </c>
      <c r="K56" s="22">
        <v>53</v>
      </c>
      <c r="L56" s="1"/>
      <c r="M56" s="22">
        <v>1535</v>
      </c>
      <c r="N56" s="23">
        <v>1564</v>
      </c>
      <c r="O56" s="22">
        <v>53</v>
      </c>
      <c r="P56" s="1"/>
      <c r="Q56" s="22">
        <v>1665</v>
      </c>
      <c r="R56" s="23">
        <v>1696</v>
      </c>
      <c r="S56" s="22">
        <v>53</v>
      </c>
      <c r="U56" s="22">
        <v>1977</v>
      </c>
      <c r="V56" s="23">
        <v>2014</v>
      </c>
      <c r="W56" s="22">
        <v>53</v>
      </c>
      <c r="X56" s="1"/>
      <c r="Y56" s="24">
        <v>1535</v>
      </c>
      <c r="Z56" s="25">
        <v>1564</v>
      </c>
      <c r="AA56" s="26">
        <v>53</v>
      </c>
      <c r="AB56" s="1"/>
      <c r="AC56" s="28">
        <v>1821</v>
      </c>
      <c r="AD56" s="29">
        <v>1855</v>
      </c>
      <c r="AE56" s="30">
        <v>53</v>
      </c>
      <c r="AF56" s="1"/>
      <c r="AG56" s="28">
        <v>1535</v>
      </c>
      <c r="AH56" s="29">
        <v>1564</v>
      </c>
      <c r="AI56" s="30">
        <v>53</v>
      </c>
      <c r="AJ56" s="1"/>
      <c r="AK56" s="28">
        <v>1717</v>
      </c>
      <c r="AL56" s="29">
        <v>1749</v>
      </c>
      <c r="AM56" s="30">
        <v>53</v>
      </c>
      <c r="AO56" s="22">
        <v>1799</v>
      </c>
      <c r="AP56" s="23">
        <v>1832</v>
      </c>
      <c r="AQ56" s="22">
        <v>53</v>
      </c>
      <c r="AR56" s="1"/>
      <c r="AS56" s="22">
        <v>1535</v>
      </c>
      <c r="AT56" s="23">
        <v>1564</v>
      </c>
      <c r="AU56" s="30">
        <v>53</v>
      </c>
      <c r="AV56" s="1"/>
      <c r="AW56" s="22">
        <v>1710</v>
      </c>
      <c r="AX56" s="23">
        <v>1742</v>
      </c>
      <c r="AY56" s="30">
        <v>53</v>
      </c>
      <c r="AZ56" s="1"/>
      <c r="BA56" s="22">
        <v>1431</v>
      </c>
      <c r="BB56" s="23">
        <v>1457</v>
      </c>
      <c r="BC56" s="30">
        <v>53</v>
      </c>
      <c r="BD56" s="1"/>
      <c r="BE56" s="22">
        <v>1539</v>
      </c>
      <c r="BF56" s="23">
        <v>1567</v>
      </c>
      <c r="BG56" s="30">
        <v>53</v>
      </c>
      <c r="BI56" s="30">
        <v>1799</v>
      </c>
      <c r="BJ56" s="29">
        <v>1832</v>
      </c>
      <c r="BK56" s="30">
        <v>53</v>
      </c>
      <c r="BL56" s="33"/>
      <c r="BM56" s="1"/>
      <c r="BN56" s="1"/>
      <c r="BO56" s="1"/>
      <c r="BP56" s="1"/>
      <c r="BQ56" s="1"/>
      <c r="BR56" s="1"/>
      <c r="BS56" s="1"/>
      <c r="BT56" s="1"/>
      <c r="BU56" s="35">
        <v>1431</v>
      </c>
      <c r="BV56" s="29">
        <v>1457</v>
      </c>
      <c r="BW56" s="30">
        <v>53</v>
      </c>
      <c r="BX56" s="33"/>
      <c r="BY56" s="22">
        <v>1539</v>
      </c>
      <c r="BZ56" s="23">
        <v>1567</v>
      </c>
      <c r="CA56" s="22">
        <v>53</v>
      </c>
      <c r="CB56" s="33"/>
    </row>
    <row r="57" spans="1:80" x14ac:dyDescent="0.25">
      <c r="A57" s="20">
        <v>1697</v>
      </c>
      <c r="B57" s="21">
        <v>1728</v>
      </c>
      <c r="C57" s="20">
        <v>54</v>
      </c>
      <c r="D57" s="1"/>
      <c r="E57" s="22">
        <v>1273</v>
      </c>
      <c r="F57" s="23">
        <v>1296</v>
      </c>
      <c r="G57" s="22">
        <v>54</v>
      </c>
      <c r="H57" s="1"/>
      <c r="I57" s="22">
        <v>1565</v>
      </c>
      <c r="J57" s="23">
        <v>1593</v>
      </c>
      <c r="K57" s="22">
        <v>54</v>
      </c>
      <c r="L57" s="1"/>
      <c r="M57" s="22">
        <v>1565</v>
      </c>
      <c r="N57" s="23">
        <v>1593</v>
      </c>
      <c r="O57" s="22">
        <v>54</v>
      </c>
      <c r="P57" s="1"/>
      <c r="Q57" s="22">
        <v>1697</v>
      </c>
      <c r="R57" s="23">
        <v>1728</v>
      </c>
      <c r="S57" s="22">
        <v>54</v>
      </c>
      <c r="U57" s="22">
        <v>2015</v>
      </c>
      <c r="V57" s="23">
        <v>2052</v>
      </c>
      <c r="W57" s="22">
        <v>54</v>
      </c>
      <c r="X57" s="1"/>
      <c r="Y57" s="24">
        <v>1565</v>
      </c>
      <c r="Z57" s="25">
        <v>1593</v>
      </c>
      <c r="AA57" s="26">
        <v>54</v>
      </c>
      <c r="AB57" s="1"/>
      <c r="AC57" s="28">
        <v>1856</v>
      </c>
      <c r="AD57" s="29">
        <v>1890</v>
      </c>
      <c r="AE57" s="30">
        <v>54</v>
      </c>
      <c r="AF57" s="1"/>
      <c r="AG57" s="28">
        <v>1565</v>
      </c>
      <c r="AH57" s="29">
        <v>1593</v>
      </c>
      <c r="AI57" s="30">
        <v>54</v>
      </c>
      <c r="AJ57" s="1"/>
      <c r="AK57" s="28">
        <v>1750</v>
      </c>
      <c r="AL57" s="29">
        <v>1782</v>
      </c>
      <c r="AM57" s="30">
        <v>54</v>
      </c>
      <c r="AO57" s="22">
        <v>1833</v>
      </c>
      <c r="AP57" s="23">
        <v>1867</v>
      </c>
      <c r="AQ57" s="22">
        <v>54</v>
      </c>
      <c r="AR57" s="1"/>
      <c r="AS57" s="22">
        <v>1565</v>
      </c>
      <c r="AT57" s="23">
        <v>1593</v>
      </c>
      <c r="AU57" s="30">
        <v>54</v>
      </c>
      <c r="AV57" s="1"/>
      <c r="AW57" s="22">
        <v>1743</v>
      </c>
      <c r="AX57" s="23">
        <v>1775</v>
      </c>
      <c r="AY57" s="30">
        <v>54</v>
      </c>
      <c r="AZ57" s="1"/>
      <c r="BA57" s="22">
        <v>1458</v>
      </c>
      <c r="BB57" s="23">
        <v>1485</v>
      </c>
      <c r="BC57" s="30">
        <v>54</v>
      </c>
      <c r="BD57" s="1"/>
      <c r="BE57" s="22">
        <v>1568</v>
      </c>
      <c r="BF57" s="23">
        <v>1597</v>
      </c>
      <c r="BG57" s="30">
        <v>54</v>
      </c>
      <c r="BI57" s="30">
        <v>1833</v>
      </c>
      <c r="BJ57" s="29">
        <v>1867</v>
      </c>
      <c r="BK57" s="30">
        <v>54</v>
      </c>
      <c r="BL57" s="33"/>
      <c r="BM57" s="1"/>
      <c r="BN57" s="1"/>
      <c r="BO57" s="1"/>
      <c r="BP57" s="1"/>
      <c r="BQ57" s="1"/>
      <c r="BR57" s="1"/>
      <c r="BS57" s="1"/>
      <c r="BT57" s="1"/>
      <c r="BU57" s="35">
        <v>1458</v>
      </c>
      <c r="BV57" s="29">
        <v>1485</v>
      </c>
      <c r="BW57" s="30">
        <v>54</v>
      </c>
      <c r="BX57" s="33"/>
      <c r="BY57" s="22">
        <v>1568</v>
      </c>
      <c r="BZ57" s="23">
        <v>1597</v>
      </c>
      <c r="CA57" s="22">
        <v>54</v>
      </c>
      <c r="CB57" s="33"/>
    </row>
    <row r="58" spans="1:80" x14ac:dyDescent="0.25">
      <c r="A58" s="20">
        <v>1729</v>
      </c>
      <c r="B58" s="21">
        <v>1760</v>
      </c>
      <c r="C58" s="20">
        <v>55</v>
      </c>
      <c r="D58" s="1"/>
      <c r="E58" s="22">
        <v>1297</v>
      </c>
      <c r="F58" s="23">
        <v>1320</v>
      </c>
      <c r="G58" s="22">
        <v>55</v>
      </c>
      <c r="H58" s="1"/>
      <c r="I58" s="22">
        <v>1594</v>
      </c>
      <c r="J58" s="23">
        <v>1623</v>
      </c>
      <c r="K58" s="22">
        <v>55</v>
      </c>
      <c r="L58" s="1"/>
      <c r="M58" s="22">
        <v>1594</v>
      </c>
      <c r="N58" s="23">
        <v>1623</v>
      </c>
      <c r="O58" s="22">
        <v>55</v>
      </c>
      <c r="P58" s="1"/>
      <c r="Q58" s="22">
        <v>1729</v>
      </c>
      <c r="R58" s="23">
        <v>1760</v>
      </c>
      <c r="S58" s="22">
        <v>55</v>
      </c>
      <c r="U58" s="22">
        <v>2053</v>
      </c>
      <c r="V58" s="23">
        <v>2090</v>
      </c>
      <c r="W58" s="22">
        <v>55</v>
      </c>
      <c r="X58" s="1"/>
      <c r="Y58" s="24">
        <v>1594</v>
      </c>
      <c r="Z58" s="25">
        <v>1623</v>
      </c>
      <c r="AA58" s="26">
        <v>55</v>
      </c>
      <c r="AB58" s="1"/>
      <c r="AC58" s="28">
        <v>1891</v>
      </c>
      <c r="AD58" s="29">
        <v>1925</v>
      </c>
      <c r="AE58" s="30">
        <v>55</v>
      </c>
      <c r="AF58" s="1"/>
      <c r="AG58" s="28">
        <v>1594</v>
      </c>
      <c r="AH58" s="29">
        <v>1623</v>
      </c>
      <c r="AI58" s="30">
        <v>55</v>
      </c>
      <c r="AJ58" s="1"/>
      <c r="AK58" s="28">
        <v>1783</v>
      </c>
      <c r="AL58" s="29">
        <v>1815</v>
      </c>
      <c r="AM58" s="30">
        <v>55</v>
      </c>
      <c r="AO58" s="22">
        <v>1868</v>
      </c>
      <c r="AP58" s="23">
        <v>1902</v>
      </c>
      <c r="AQ58" s="22">
        <v>55</v>
      </c>
      <c r="AR58" s="1"/>
      <c r="AS58" s="22">
        <v>1594</v>
      </c>
      <c r="AT58" s="23">
        <v>1623</v>
      </c>
      <c r="AU58" s="30">
        <v>55</v>
      </c>
      <c r="AV58" s="1"/>
      <c r="AW58" s="22">
        <v>1776</v>
      </c>
      <c r="AX58" s="23">
        <v>1808</v>
      </c>
      <c r="AY58" s="30">
        <v>55</v>
      </c>
      <c r="AZ58" s="1"/>
      <c r="BA58" s="22">
        <v>1486</v>
      </c>
      <c r="BB58" s="23">
        <v>1512</v>
      </c>
      <c r="BC58" s="30">
        <v>55</v>
      </c>
      <c r="BD58" s="1"/>
      <c r="BE58" s="22">
        <v>1598</v>
      </c>
      <c r="BF58" s="23">
        <v>1627</v>
      </c>
      <c r="BG58" s="30">
        <v>55</v>
      </c>
      <c r="BI58" s="30">
        <v>1868</v>
      </c>
      <c r="BJ58" s="29">
        <v>1902</v>
      </c>
      <c r="BK58" s="30">
        <v>55</v>
      </c>
      <c r="BL58" s="33"/>
      <c r="BM58" s="1"/>
      <c r="BN58" s="1"/>
      <c r="BO58" s="1"/>
      <c r="BP58" s="1"/>
      <c r="BQ58" s="1"/>
      <c r="BR58" s="1"/>
      <c r="BS58" s="1"/>
      <c r="BT58" s="1"/>
      <c r="BU58" s="35">
        <v>1486</v>
      </c>
      <c r="BV58" s="29">
        <v>1512</v>
      </c>
      <c r="BW58" s="30">
        <v>55</v>
      </c>
      <c r="BX58" s="33"/>
      <c r="BY58" s="22">
        <v>1598</v>
      </c>
      <c r="BZ58" s="23">
        <v>1627</v>
      </c>
      <c r="CA58" s="22">
        <v>55</v>
      </c>
      <c r="CB58" s="33"/>
    </row>
    <row r="59" spans="1:80" x14ac:dyDescent="0.25">
      <c r="A59" s="20">
        <v>1761</v>
      </c>
      <c r="B59" s="21">
        <v>1792</v>
      </c>
      <c r="C59" s="20">
        <v>56</v>
      </c>
      <c r="D59" s="1"/>
      <c r="E59" s="22">
        <v>1321</v>
      </c>
      <c r="F59" s="23">
        <v>1344</v>
      </c>
      <c r="G59" s="22">
        <v>56</v>
      </c>
      <c r="H59" s="1"/>
      <c r="I59" s="22">
        <v>1624</v>
      </c>
      <c r="J59" s="23">
        <v>1652</v>
      </c>
      <c r="K59" s="22">
        <v>56</v>
      </c>
      <c r="L59" s="1"/>
      <c r="M59" s="22">
        <v>1624</v>
      </c>
      <c r="N59" s="23">
        <v>1652</v>
      </c>
      <c r="O59" s="22">
        <v>56</v>
      </c>
      <c r="P59" s="1"/>
      <c r="Q59" s="22">
        <v>1761</v>
      </c>
      <c r="R59" s="23">
        <v>1792</v>
      </c>
      <c r="S59" s="22">
        <v>56</v>
      </c>
      <c r="U59" s="22">
        <v>2091</v>
      </c>
      <c r="V59" s="23">
        <v>2128</v>
      </c>
      <c r="W59" s="22">
        <v>56</v>
      </c>
      <c r="X59" s="1"/>
      <c r="Y59" s="24">
        <v>1624</v>
      </c>
      <c r="Z59" s="25">
        <v>1652</v>
      </c>
      <c r="AA59" s="26">
        <v>56</v>
      </c>
      <c r="AB59" s="1"/>
      <c r="AC59" s="28">
        <v>1926</v>
      </c>
      <c r="AD59" s="29">
        <v>1960</v>
      </c>
      <c r="AE59" s="30">
        <v>56</v>
      </c>
      <c r="AF59" s="1"/>
      <c r="AG59" s="28">
        <v>1624</v>
      </c>
      <c r="AH59" s="29">
        <v>1652</v>
      </c>
      <c r="AI59" s="30">
        <v>56</v>
      </c>
      <c r="AJ59" s="1"/>
      <c r="AK59" s="28">
        <v>1816</v>
      </c>
      <c r="AL59" s="29">
        <v>1848</v>
      </c>
      <c r="AM59" s="30">
        <v>56</v>
      </c>
      <c r="AO59" s="22">
        <v>1903</v>
      </c>
      <c r="AP59" s="23">
        <v>1936</v>
      </c>
      <c r="AQ59" s="22">
        <v>56</v>
      </c>
      <c r="AR59" s="1"/>
      <c r="AS59" s="22">
        <v>1624</v>
      </c>
      <c r="AT59" s="23">
        <v>1652</v>
      </c>
      <c r="AU59" s="30">
        <v>56</v>
      </c>
      <c r="AV59" s="1"/>
      <c r="AW59" s="22">
        <v>1809</v>
      </c>
      <c r="AX59" s="23">
        <v>1841</v>
      </c>
      <c r="AY59" s="30">
        <v>56</v>
      </c>
      <c r="AZ59" s="1"/>
      <c r="BA59" s="22">
        <v>1513</v>
      </c>
      <c r="BB59" s="23">
        <v>1540</v>
      </c>
      <c r="BC59" s="30">
        <v>56</v>
      </c>
      <c r="BD59" s="1"/>
      <c r="BE59" s="22">
        <v>1628</v>
      </c>
      <c r="BF59" s="23">
        <v>1656</v>
      </c>
      <c r="BG59" s="30">
        <v>56</v>
      </c>
      <c r="BI59" s="30">
        <v>1903</v>
      </c>
      <c r="BJ59" s="29">
        <v>1936</v>
      </c>
      <c r="BK59" s="30">
        <v>56</v>
      </c>
      <c r="BL59" s="33"/>
      <c r="BM59" s="1"/>
      <c r="BN59" s="1"/>
      <c r="BO59" s="1"/>
      <c r="BP59" s="1"/>
      <c r="BQ59" s="1"/>
      <c r="BR59" s="1"/>
      <c r="BS59" s="1"/>
      <c r="BT59" s="1"/>
      <c r="BU59" s="35">
        <v>1513</v>
      </c>
      <c r="BV59" s="29">
        <v>1540</v>
      </c>
      <c r="BW59" s="30">
        <v>56</v>
      </c>
      <c r="BX59" s="33"/>
      <c r="BY59" s="22">
        <v>1628</v>
      </c>
      <c r="BZ59" s="23">
        <v>1656</v>
      </c>
      <c r="CA59" s="22">
        <v>56</v>
      </c>
      <c r="CB59" s="33"/>
    </row>
    <row r="60" spans="1:80" x14ac:dyDescent="0.25">
      <c r="A60" s="20">
        <v>1793</v>
      </c>
      <c r="B60" s="21">
        <v>1824</v>
      </c>
      <c r="C60" s="20">
        <v>57</v>
      </c>
      <c r="D60" s="1"/>
      <c r="E60" s="22">
        <v>1345</v>
      </c>
      <c r="F60" s="23">
        <v>1368</v>
      </c>
      <c r="G60" s="22">
        <v>57</v>
      </c>
      <c r="H60" s="1"/>
      <c r="I60" s="22">
        <v>1653</v>
      </c>
      <c r="J60" s="23">
        <v>1682</v>
      </c>
      <c r="K60" s="22">
        <v>57</v>
      </c>
      <c r="L60" s="1"/>
      <c r="M60" s="22">
        <v>1653</v>
      </c>
      <c r="N60" s="23">
        <v>1682</v>
      </c>
      <c r="O60" s="22">
        <v>57</v>
      </c>
      <c r="P60" s="1"/>
      <c r="Q60" s="22">
        <v>1793</v>
      </c>
      <c r="R60" s="23">
        <v>1824</v>
      </c>
      <c r="S60" s="22">
        <v>57</v>
      </c>
      <c r="U60" s="22">
        <v>2129</v>
      </c>
      <c r="V60" s="23">
        <v>2166</v>
      </c>
      <c r="W60" s="22">
        <v>57</v>
      </c>
      <c r="X60" s="1"/>
      <c r="Y60" s="24">
        <v>1653</v>
      </c>
      <c r="Z60" s="25">
        <v>1682</v>
      </c>
      <c r="AA60" s="26">
        <v>57</v>
      </c>
      <c r="AB60" s="1"/>
      <c r="AC60" s="28">
        <v>1961</v>
      </c>
      <c r="AD60" s="29">
        <v>1995</v>
      </c>
      <c r="AE60" s="30">
        <v>57</v>
      </c>
      <c r="AF60" s="1"/>
      <c r="AG60" s="28">
        <v>1653</v>
      </c>
      <c r="AH60" s="29">
        <v>1682</v>
      </c>
      <c r="AI60" s="30">
        <v>57</v>
      </c>
      <c r="AJ60" s="1"/>
      <c r="AK60" s="28">
        <v>1849</v>
      </c>
      <c r="AL60" s="29">
        <v>1881</v>
      </c>
      <c r="AM60" s="30">
        <v>57</v>
      </c>
      <c r="AO60" s="22">
        <v>1937</v>
      </c>
      <c r="AP60" s="23">
        <v>1971</v>
      </c>
      <c r="AQ60" s="22">
        <v>57</v>
      </c>
      <c r="AR60" s="1"/>
      <c r="AS60" s="22">
        <v>1653</v>
      </c>
      <c r="AT60" s="23">
        <v>1682</v>
      </c>
      <c r="AU60" s="30">
        <v>57</v>
      </c>
      <c r="AV60" s="1"/>
      <c r="AW60" s="22">
        <v>1842</v>
      </c>
      <c r="AX60" s="23">
        <v>1873</v>
      </c>
      <c r="AY60" s="30">
        <v>57</v>
      </c>
      <c r="AZ60" s="1"/>
      <c r="BA60" s="22">
        <v>1541</v>
      </c>
      <c r="BB60" s="23">
        <v>1567</v>
      </c>
      <c r="BC60" s="30">
        <v>57</v>
      </c>
      <c r="BD60" s="1"/>
      <c r="BE60" s="22">
        <v>1657</v>
      </c>
      <c r="BF60" s="23">
        <v>1686</v>
      </c>
      <c r="BG60" s="30">
        <v>57</v>
      </c>
      <c r="BI60" s="30">
        <v>1937</v>
      </c>
      <c r="BJ60" s="29">
        <v>1971</v>
      </c>
      <c r="BK60" s="30">
        <v>57</v>
      </c>
      <c r="BL60" s="33"/>
      <c r="BM60" s="1"/>
      <c r="BN60" s="1"/>
      <c r="BO60" s="1"/>
      <c r="BP60" s="1"/>
      <c r="BQ60" s="1"/>
      <c r="BR60" s="1"/>
      <c r="BS60" s="1"/>
      <c r="BT60" s="1"/>
      <c r="BU60" s="35">
        <v>1541</v>
      </c>
      <c r="BV60" s="29">
        <v>1567</v>
      </c>
      <c r="BW60" s="30">
        <v>57</v>
      </c>
      <c r="BX60" s="33"/>
      <c r="BY60" s="22">
        <v>1657</v>
      </c>
      <c r="BZ60" s="23">
        <v>1686</v>
      </c>
      <c r="CA60" s="22">
        <v>57</v>
      </c>
      <c r="CB60" s="33"/>
    </row>
    <row r="61" spans="1:80" x14ac:dyDescent="0.25">
      <c r="A61" s="20">
        <v>1825</v>
      </c>
      <c r="B61" s="21">
        <v>1856</v>
      </c>
      <c r="C61" s="20">
        <v>58</v>
      </c>
      <c r="D61" s="1"/>
      <c r="E61" s="22">
        <v>1369</v>
      </c>
      <c r="F61" s="23">
        <v>1392</v>
      </c>
      <c r="G61" s="22">
        <v>58</v>
      </c>
      <c r="H61" s="1"/>
      <c r="I61" s="22">
        <v>1683</v>
      </c>
      <c r="J61" s="23">
        <v>1711</v>
      </c>
      <c r="K61" s="22">
        <v>58</v>
      </c>
      <c r="L61" s="1"/>
      <c r="M61" s="22">
        <v>1683</v>
      </c>
      <c r="N61" s="23">
        <v>1711</v>
      </c>
      <c r="O61" s="22">
        <v>58</v>
      </c>
      <c r="P61" s="1"/>
      <c r="Q61" s="22">
        <v>1825</v>
      </c>
      <c r="R61" s="23">
        <v>1856</v>
      </c>
      <c r="S61" s="22">
        <v>58</v>
      </c>
      <c r="U61" s="22">
        <v>2167</v>
      </c>
      <c r="V61" s="23">
        <v>2204</v>
      </c>
      <c r="W61" s="22">
        <v>58</v>
      </c>
      <c r="X61" s="1"/>
      <c r="Y61" s="24">
        <v>1683</v>
      </c>
      <c r="Z61" s="25">
        <v>1711</v>
      </c>
      <c r="AA61" s="26">
        <v>58</v>
      </c>
      <c r="AB61" s="1"/>
      <c r="AC61" s="28">
        <v>1996</v>
      </c>
      <c r="AD61" s="29">
        <v>2030</v>
      </c>
      <c r="AE61" s="30">
        <v>58</v>
      </c>
      <c r="AF61" s="1"/>
      <c r="AG61" s="28">
        <v>1683</v>
      </c>
      <c r="AH61" s="29">
        <v>1711</v>
      </c>
      <c r="AI61" s="30">
        <v>58</v>
      </c>
      <c r="AJ61" s="1"/>
      <c r="AK61" s="28">
        <v>1882</v>
      </c>
      <c r="AL61" s="29">
        <v>1914</v>
      </c>
      <c r="AM61" s="30">
        <v>58</v>
      </c>
      <c r="AO61" s="22">
        <v>1972</v>
      </c>
      <c r="AP61" s="23">
        <v>2005</v>
      </c>
      <c r="AQ61" s="22">
        <v>58</v>
      </c>
      <c r="AR61" s="1"/>
      <c r="AS61" s="22">
        <v>1683</v>
      </c>
      <c r="AT61" s="23">
        <v>1711</v>
      </c>
      <c r="AU61" s="30">
        <v>58</v>
      </c>
      <c r="AV61" s="1"/>
      <c r="AW61" s="22">
        <v>1874</v>
      </c>
      <c r="AX61" s="23">
        <v>1906</v>
      </c>
      <c r="AY61" s="30">
        <v>58</v>
      </c>
      <c r="AZ61" s="1"/>
      <c r="BA61" s="22">
        <v>1568</v>
      </c>
      <c r="BB61" s="23">
        <v>1595</v>
      </c>
      <c r="BC61" s="30">
        <v>58</v>
      </c>
      <c r="BD61" s="1"/>
      <c r="BE61" s="22">
        <v>1687</v>
      </c>
      <c r="BF61" s="23">
        <v>1715</v>
      </c>
      <c r="BG61" s="30">
        <v>58</v>
      </c>
      <c r="BI61" s="30">
        <v>1972</v>
      </c>
      <c r="BJ61" s="29">
        <v>2005</v>
      </c>
      <c r="BK61" s="30">
        <v>58</v>
      </c>
      <c r="BL61" s="33"/>
      <c r="BM61" s="1"/>
      <c r="BN61" s="1"/>
      <c r="BO61" s="1"/>
      <c r="BP61" s="1"/>
      <c r="BQ61" s="1"/>
      <c r="BR61" s="1"/>
      <c r="BS61" s="1"/>
      <c r="BT61" s="1"/>
      <c r="BU61" s="35">
        <v>1568</v>
      </c>
      <c r="BV61" s="29">
        <v>1595</v>
      </c>
      <c r="BW61" s="30">
        <v>58</v>
      </c>
      <c r="BX61" s="33"/>
      <c r="BY61" s="22">
        <v>1687</v>
      </c>
      <c r="BZ61" s="23">
        <v>1715</v>
      </c>
      <c r="CA61" s="22">
        <v>58</v>
      </c>
      <c r="CB61" s="33"/>
    </row>
    <row r="62" spans="1:80" x14ac:dyDescent="0.25">
      <c r="A62" s="20">
        <v>1857</v>
      </c>
      <c r="B62" s="21">
        <v>1888</v>
      </c>
      <c r="C62" s="20">
        <v>59</v>
      </c>
      <c r="D62" s="1"/>
      <c r="E62" s="22">
        <v>1393</v>
      </c>
      <c r="F62" s="23">
        <v>1416</v>
      </c>
      <c r="G62" s="22">
        <v>59</v>
      </c>
      <c r="H62" s="1"/>
      <c r="I62" s="22">
        <v>1712</v>
      </c>
      <c r="J62" s="23">
        <v>1741</v>
      </c>
      <c r="K62" s="22">
        <v>59</v>
      </c>
      <c r="L62" s="1"/>
      <c r="M62" s="22">
        <v>1712</v>
      </c>
      <c r="N62" s="23">
        <v>1741</v>
      </c>
      <c r="O62" s="22">
        <v>59</v>
      </c>
      <c r="P62" s="1"/>
      <c r="Q62" s="22">
        <v>1857</v>
      </c>
      <c r="R62" s="23">
        <v>1888</v>
      </c>
      <c r="S62" s="22">
        <v>59</v>
      </c>
      <c r="U62" s="22">
        <v>2205</v>
      </c>
      <c r="V62" s="23">
        <v>2242</v>
      </c>
      <c r="W62" s="22">
        <v>59</v>
      </c>
      <c r="X62" s="1"/>
      <c r="Y62" s="24">
        <v>1712</v>
      </c>
      <c r="Z62" s="25">
        <v>1741</v>
      </c>
      <c r="AA62" s="26">
        <v>59</v>
      </c>
      <c r="AB62" s="1"/>
      <c r="AC62" s="28">
        <v>2031</v>
      </c>
      <c r="AD62" s="29">
        <v>2065</v>
      </c>
      <c r="AE62" s="30">
        <v>59</v>
      </c>
      <c r="AF62" s="1"/>
      <c r="AG62" s="28">
        <v>1712</v>
      </c>
      <c r="AH62" s="29">
        <v>1741</v>
      </c>
      <c r="AI62" s="30">
        <v>59</v>
      </c>
      <c r="AJ62" s="1"/>
      <c r="AK62" s="28">
        <v>1915</v>
      </c>
      <c r="AL62" s="29">
        <v>1947</v>
      </c>
      <c r="AM62" s="30">
        <v>59</v>
      </c>
      <c r="AO62" s="22">
        <v>2006</v>
      </c>
      <c r="AP62" s="23">
        <v>2040</v>
      </c>
      <c r="AQ62" s="22">
        <v>59</v>
      </c>
      <c r="AR62" s="1"/>
      <c r="AS62" s="22">
        <v>1712</v>
      </c>
      <c r="AT62" s="23">
        <v>1741</v>
      </c>
      <c r="AU62" s="30">
        <v>59</v>
      </c>
      <c r="AV62" s="1"/>
      <c r="AW62" s="22">
        <v>1907</v>
      </c>
      <c r="AX62" s="23">
        <v>1939</v>
      </c>
      <c r="AY62" s="30">
        <v>59</v>
      </c>
      <c r="AZ62" s="1"/>
      <c r="BA62" s="22">
        <v>1596</v>
      </c>
      <c r="BB62" s="23">
        <v>1622</v>
      </c>
      <c r="BC62" s="30">
        <v>59</v>
      </c>
      <c r="BD62" s="1"/>
      <c r="BE62" s="22">
        <v>1716</v>
      </c>
      <c r="BF62" s="23">
        <v>1745</v>
      </c>
      <c r="BG62" s="30">
        <v>59</v>
      </c>
      <c r="BI62" s="30">
        <v>2006</v>
      </c>
      <c r="BJ62" s="29">
        <v>2040</v>
      </c>
      <c r="BK62" s="30">
        <v>59</v>
      </c>
      <c r="BL62" s="33"/>
      <c r="BM62" s="1"/>
      <c r="BN62" s="1"/>
      <c r="BO62" s="1"/>
      <c r="BP62" s="1"/>
      <c r="BQ62" s="1"/>
      <c r="BR62" s="1"/>
      <c r="BS62" s="1"/>
      <c r="BT62" s="1"/>
      <c r="BU62" s="35">
        <v>1596</v>
      </c>
      <c r="BV62" s="29">
        <v>1622</v>
      </c>
      <c r="BW62" s="30">
        <v>59</v>
      </c>
      <c r="BX62" s="33"/>
      <c r="BY62" s="22">
        <v>1716</v>
      </c>
      <c r="BZ62" s="23">
        <v>1745</v>
      </c>
      <c r="CA62" s="22">
        <v>59</v>
      </c>
      <c r="CB62" s="33"/>
    </row>
    <row r="63" spans="1:80" x14ac:dyDescent="0.25">
      <c r="A63" s="20">
        <v>1889</v>
      </c>
      <c r="B63" s="21">
        <v>1920</v>
      </c>
      <c r="C63" s="20">
        <v>60</v>
      </c>
      <c r="D63" s="1"/>
      <c r="E63" s="22">
        <v>1417</v>
      </c>
      <c r="F63" s="23">
        <v>1440</v>
      </c>
      <c r="G63" s="22">
        <v>60</v>
      </c>
      <c r="H63" s="1"/>
      <c r="I63" s="22">
        <v>1742</v>
      </c>
      <c r="J63" s="23">
        <v>1770</v>
      </c>
      <c r="K63" s="22">
        <v>60</v>
      </c>
      <c r="L63" s="1"/>
      <c r="M63" s="22">
        <v>1742</v>
      </c>
      <c r="N63" s="23">
        <v>1770</v>
      </c>
      <c r="O63" s="22">
        <v>60</v>
      </c>
      <c r="P63" s="1"/>
      <c r="Q63" s="22">
        <v>1889</v>
      </c>
      <c r="R63" s="23">
        <v>1920</v>
      </c>
      <c r="S63" s="22">
        <v>60</v>
      </c>
      <c r="U63" s="22">
        <v>2243</v>
      </c>
      <c r="V63" s="23">
        <v>2280</v>
      </c>
      <c r="W63" s="22">
        <v>60</v>
      </c>
      <c r="X63" s="1"/>
      <c r="Y63" s="24">
        <v>1742</v>
      </c>
      <c r="Z63" s="25">
        <v>1770</v>
      </c>
      <c r="AA63" s="26">
        <v>60</v>
      </c>
      <c r="AB63" s="1"/>
      <c r="AC63" s="28">
        <v>2066</v>
      </c>
      <c r="AD63" s="29">
        <v>2100</v>
      </c>
      <c r="AE63" s="30">
        <v>60</v>
      </c>
      <c r="AF63" s="1"/>
      <c r="AG63" s="28">
        <v>1742</v>
      </c>
      <c r="AH63" s="29">
        <v>1770</v>
      </c>
      <c r="AI63" s="30">
        <v>60</v>
      </c>
      <c r="AJ63" s="1"/>
      <c r="AK63" s="28">
        <v>1948</v>
      </c>
      <c r="AL63" s="29">
        <v>1980</v>
      </c>
      <c r="AM63" s="30">
        <v>60</v>
      </c>
      <c r="AO63" s="22">
        <v>2041</v>
      </c>
      <c r="AP63" s="23">
        <v>2075</v>
      </c>
      <c r="AQ63" s="22">
        <v>60</v>
      </c>
      <c r="AR63" s="1"/>
      <c r="AS63" s="22">
        <v>1742</v>
      </c>
      <c r="AT63" s="23">
        <v>1770</v>
      </c>
      <c r="AU63" s="30">
        <v>60</v>
      </c>
      <c r="AV63" s="1"/>
      <c r="AW63" s="22">
        <v>1940</v>
      </c>
      <c r="AX63" s="23">
        <v>1972</v>
      </c>
      <c r="AY63" s="30">
        <v>60</v>
      </c>
      <c r="AZ63" s="1"/>
      <c r="BA63" s="22">
        <v>1623</v>
      </c>
      <c r="BB63" s="23">
        <v>1650</v>
      </c>
      <c r="BC63" s="30">
        <v>60</v>
      </c>
      <c r="BD63" s="1"/>
      <c r="BE63" s="22">
        <v>1746</v>
      </c>
      <c r="BF63" s="23">
        <v>1775</v>
      </c>
      <c r="BG63" s="30">
        <v>60</v>
      </c>
      <c r="BI63" s="30">
        <v>2041</v>
      </c>
      <c r="BJ63" s="29">
        <v>2075</v>
      </c>
      <c r="BK63" s="30">
        <v>60</v>
      </c>
      <c r="BL63" s="33"/>
      <c r="BM63" s="1"/>
      <c r="BN63" s="1"/>
      <c r="BO63" s="1"/>
      <c r="BP63" s="1"/>
      <c r="BQ63" s="1"/>
      <c r="BR63" s="1"/>
      <c r="BS63" s="1"/>
      <c r="BT63" s="1"/>
      <c r="BU63" s="35">
        <v>1623</v>
      </c>
      <c r="BV63" s="29">
        <v>1650</v>
      </c>
      <c r="BW63" s="30">
        <v>60</v>
      </c>
      <c r="BX63" s="33"/>
      <c r="BY63" s="22">
        <v>1746</v>
      </c>
      <c r="BZ63" s="23">
        <v>1775</v>
      </c>
      <c r="CA63" s="22">
        <v>60</v>
      </c>
      <c r="CB63" s="33"/>
    </row>
    <row r="64" spans="1:80" x14ac:dyDescent="0.25">
      <c r="A64" s="20">
        <v>1921</v>
      </c>
      <c r="B64" s="21">
        <v>1952</v>
      </c>
      <c r="C64" s="20">
        <v>61</v>
      </c>
      <c r="D64" s="1"/>
      <c r="E64" s="22">
        <v>1441</v>
      </c>
      <c r="F64" s="23">
        <v>1464</v>
      </c>
      <c r="G64" s="22">
        <v>61</v>
      </c>
      <c r="H64" s="1"/>
      <c r="I64" s="22">
        <v>1771</v>
      </c>
      <c r="J64" s="23">
        <v>1800</v>
      </c>
      <c r="K64" s="22">
        <v>61</v>
      </c>
      <c r="L64" s="1"/>
      <c r="M64" s="22">
        <v>1771</v>
      </c>
      <c r="N64" s="23">
        <v>1800</v>
      </c>
      <c r="O64" s="22">
        <v>61</v>
      </c>
      <c r="P64" s="1"/>
      <c r="Q64" s="22">
        <v>1921</v>
      </c>
      <c r="R64" s="23">
        <v>1952</v>
      </c>
      <c r="S64" s="22">
        <v>61</v>
      </c>
      <c r="U64" s="22">
        <v>2281</v>
      </c>
      <c r="V64" s="23">
        <v>2318</v>
      </c>
      <c r="W64" s="22">
        <v>61</v>
      </c>
      <c r="X64" s="1"/>
      <c r="Y64" s="24">
        <v>1771</v>
      </c>
      <c r="Z64" s="25">
        <v>1800</v>
      </c>
      <c r="AA64" s="26">
        <v>61</v>
      </c>
      <c r="AB64" s="1"/>
      <c r="AC64" s="28">
        <v>2101</v>
      </c>
      <c r="AD64" s="29">
        <v>2135</v>
      </c>
      <c r="AE64" s="30">
        <v>61</v>
      </c>
      <c r="AF64" s="1"/>
      <c r="AG64" s="28">
        <v>1771</v>
      </c>
      <c r="AH64" s="29">
        <v>1800</v>
      </c>
      <c r="AI64" s="30">
        <v>61</v>
      </c>
      <c r="AJ64" s="1"/>
      <c r="AK64" s="28">
        <v>1981</v>
      </c>
      <c r="AL64" s="29">
        <v>2013</v>
      </c>
      <c r="AM64" s="30">
        <v>61</v>
      </c>
      <c r="AO64" s="22">
        <v>2076</v>
      </c>
      <c r="AP64" s="23">
        <v>2109</v>
      </c>
      <c r="AQ64" s="22">
        <v>61</v>
      </c>
      <c r="AR64" s="1"/>
      <c r="AS64" s="22">
        <v>1771</v>
      </c>
      <c r="AT64" s="23">
        <v>1800</v>
      </c>
      <c r="AU64" s="30">
        <v>61</v>
      </c>
      <c r="AV64" s="1"/>
      <c r="AW64" s="22">
        <v>1973</v>
      </c>
      <c r="AX64" s="23">
        <v>2005</v>
      </c>
      <c r="AY64" s="30">
        <v>61</v>
      </c>
      <c r="AZ64" s="1"/>
      <c r="BA64" s="22">
        <v>1651</v>
      </c>
      <c r="BB64" s="23">
        <v>1677</v>
      </c>
      <c r="BC64" s="30">
        <v>61</v>
      </c>
      <c r="BD64" s="1"/>
      <c r="BE64" s="22">
        <v>1776</v>
      </c>
      <c r="BF64" s="23">
        <v>1804</v>
      </c>
      <c r="BG64" s="30">
        <v>61</v>
      </c>
      <c r="BI64" s="30">
        <v>2076</v>
      </c>
      <c r="BJ64" s="29">
        <v>2109</v>
      </c>
      <c r="BK64" s="30">
        <v>61</v>
      </c>
      <c r="BL64" s="33"/>
      <c r="BM64" s="1"/>
      <c r="BN64" s="1"/>
      <c r="BO64" s="1"/>
      <c r="BP64" s="1"/>
      <c r="BQ64" s="1"/>
      <c r="BR64" s="1"/>
      <c r="BS64" s="1"/>
      <c r="BT64" s="1"/>
      <c r="BU64" s="35">
        <v>1651</v>
      </c>
      <c r="BV64" s="29">
        <v>1677</v>
      </c>
      <c r="BW64" s="30">
        <v>61</v>
      </c>
      <c r="BX64" s="33"/>
      <c r="BY64" s="22">
        <v>1776</v>
      </c>
      <c r="BZ64" s="23">
        <v>1804</v>
      </c>
      <c r="CA64" s="22">
        <v>61</v>
      </c>
      <c r="CB64" s="33"/>
    </row>
    <row r="65" spans="1:80" x14ac:dyDescent="0.25">
      <c r="A65" s="20">
        <v>1953</v>
      </c>
      <c r="B65" s="21">
        <v>1984</v>
      </c>
      <c r="C65" s="20">
        <v>62</v>
      </c>
      <c r="D65" s="1"/>
      <c r="E65" s="22">
        <v>1465</v>
      </c>
      <c r="F65" s="23">
        <v>1488</v>
      </c>
      <c r="G65" s="22">
        <v>62</v>
      </c>
      <c r="H65" s="1"/>
      <c r="I65" s="22">
        <v>1801</v>
      </c>
      <c r="J65" s="23">
        <v>1829</v>
      </c>
      <c r="K65" s="22">
        <v>62</v>
      </c>
      <c r="L65" s="1"/>
      <c r="M65" s="22">
        <v>1801</v>
      </c>
      <c r="N65" s="23">
        <v>1829</v>
      </c>
      <c r="O65" s="22">
        <v>62</v>
      </c>
      <c r="P65" s="1"/>
      <c r="Q65" s="22">
        <v>1953</v>
      </c>
      <c r="R65" s="23">
        <v>1984</v>
      </c>
      <c r="S65" s="22">
        <v>62</v>
      </c>
      <c r="U65" s="22">
        <v>2319</v>
      </c>
      <c r="V65" s="23">
        <v>2356</v>
      </c>
      <c r="W65" s="22">
        <v>62</v>
      </c>
      <c r="X65" s="1"/>
      <c r="Y65" s="24">
        <v>1801</v>
      </c>
      <c r="Z65" s="25">
        <v>1829</v>
      </c>
      <c r="AA65" s="26">
        <v>62</v>
      </c>
      <c r="AB65" s="1"/>
      <c r="AC65" s="28">
        <v>2136</v>
      </c>
      <c r="AD65" s="29">
        <v>2170</v>
      </c>
      <c r="AE65" s="30">
        <v>62</v>
      </c>
      <c r="AF65" s="1"/>
      <c r="AG65" s="28">
        <v>1801</v>
      </c>
      <c r="AH65" s="29">
        <v>1829</v>
      </c>
      <c r="AI65" s="30">
        <v>62</v>
      </c>
      <c r="AJ65" s="1"/>
      <c r="AK65" s="28">
        <v>2014</v>
      </c>
      <c r="AL65" s="29">
        <v>2046</v>
      </c>
      <c r="AM65" s="30">
        <v>62</v>
      </c>
      <c r="AO65" s="22">
        <v>2110</v>
      </c>
      <c r="AP65" s="23">
        <v>2144</v>
      </c>
      <c r="AQ65" s="22">
        <v>62</v>
      </c>
      <c r="AR65" s="1"/>
      <c r="AS65" s="22">
        <v>1801</v>
      </c>
      <c r="AT65" s="23">
        <v>1829</v>
      </c>
      <c r="AU65" s="30">
        <v>62</v>
      </c>
      <c r="AV65" s="1"/>
      <c r="AW65" s="22">
        <v>2006</v>
      </c>
      <c r="AX65" s="23">
        <v>2038</v>
      </c>
      <c r="AY65" s="30">
        <v>62</v>
      </c>
      <c r="AZ65" s="1"/>
      <c r="BA65" s="22">
        <v>1678</v>
      </c>
      <c r="BB65" s="23">
        <v>1705</v>
      </c>
      <c r="BC65" s="30">
        <v>62</v>
      </c>
      <c r="BD65" s="1"/>
      <c r="BE65" s="22">
        <v>1805</v>
      </c>
      <c r="BF65" s="23">
        <v>1834</v>
      </c>
      <c r="BG65" s="30">
        <v>62</v>
      </c>
      <c r="BI65" s="30">
        <v>2110</v>
      </c>
      <c r="BJ65" s="29">
        <v>2144</v>
      </c>
      <c r="BK65" s="30">
        <v>62</v>
      </c>
      <c r="BL65" s="33"/>
      <c r="BM65" s="1"/>
      <c r="BN65" s="1"/>
      <c r="BO65" s="1"/>
      <c r="BP65" s="1"/>
      <c r="BQ65" s="1"/>
      <c r="BR65" s="1"/>
      <c r="BS65" s="1"/>
      <c r="BT65" s="1"/>
      <c r="BU65" s="35">
        <v>1678</v>
      </c>
      <c r="BV65" s="29">
        <v>1705</v>
      </c>
      <c r="BW65" s="30">
        <v>62</v>
      </c>
      <c r="BX65" s="33"/>
      <c r="BY65" s="22">
        <v>1805</v>
      </c>
      <c r="BZ65" s="23">
        <v>1834</v>
      </c>
      <c r="CA65" s="22">
        <v>62</v>
      </c>
      <c r="CB65" s="33"/>
    </row>
    <row r="66" spans="1:80" x14ac:dyDescent="0.25">
      <c r="A66" s="20">
        <v>1985</v>
      </c>
      <c r="B66" s="21">
        <v>2016</v>
      </c>
      <c r="C66" s="20">
        <v>63</v>
      </c>
      <c r="D66" s="1"/>
      <c r="E66" s="22">
        <v>1489</v>
      </c>
      <c r="F66" s="23">
        <v>1512</v>
      </c>
      <c r="G66" s="22">
        <v>63</v>
      </c>
      <c r="H66" s="1"/>
      <c r="I66" s="22">
        <v>1830</v>
      </c>
      <c r="J66" s="23">
        <v>1859</v>
      </c>
      <c r="K66" s="22">
        <v>63</v>
      </c>
      <c r="L66" s="1"/>
      <c r="M66" s="22">
        <v>1830</v>
      </c>
      <c r="N66" s="23">
        <v>1859</v>
      </c>
      <c r="O66" s="22">
        <v>63</v>
      </c>
      <c r="P66" s="1"/>
      <c r="Q66" s="22">
        <v>1985</v>
      </c>
      <c r="R66" s="23">
        <v>2016</v>
      </c>
      <c r="S66" s="22">
        <v>63</v>
      </c>
      <c r="U66" s="22">
        <v>2357</v>
      </c>
      <c r="V66" s="23">
        <v>2394</v>
      </c>
      <c r="W66" s="22">
        <v>63</v>
      </c>
      <c r="X66" s="1"/>
      <c r="Y66" s="24">
        <v>1830</v>
      </c>
      <c r="Z66" s="25">
        <v>1859</v>
      </c>
      <c r="AA66" s="26">
        <v>63</v>
      </c>
      <c r="AB66" s="1"/>
      <c r="AC66" s="28">
        <v>2171</v>
      </c>
      <c r="AD66" s="29">
        <v>2205</v>
      </c>
      <c r="AE66" s="30">
        <v>63</v>
      </c>
      <c r="AF66" s="1"/>
      <c r="AG66" s="28">
        <v>1830</v>
      </c>
      <c r="AH66" s="29">
        <v>1859</v>
      </c>
      <c r="AI66" s="30">
        <v>63</v>
      </c>
      <c r="AJ66" s="1"/>
      <c r="AK66" s="28">
        <v>2047</v>
      </c>
      <c r="AL66" s="29">
        <v>2079</v>
      </c>
      <c r="AM66" s="30">
        <v>63</v>
      </c>
      <c r="AO66" s="22">
        <v>2145</v>
      </c>
      <c r="AP66" s="23">
        <v>2178</v>
      </c>
      <c r="AQ66" s="22">
        <v>63</v>
      </c>
      <c r="AR66" s="1"/>
      <c r="AS66" s="22">
        <v>1830</v>
      </c>
      <c r="AT66" s="23">
        <v>1859</v>
      </c>
      <c r="AU66" s="30">
        <v>63</v>
      </c>
      <c r="AV66" s="1"/>
      <c r="AW66" s="22">
        <v>2039</v>
      </c>
      <c r="AX66" s="23">
        <v>2071</v>
      </c>
      <c r="AY66" s="30">
        <v>63</v>
      </c>
      <c r="AZ66" s="1"/>
      <c r="BA66" s="22">
        <v>1706</v>
      </c>
      <c r="BB66" s="23">
        <v>1732</v>
      </c>
      <c r="BC66" s="30">
        <v>63</v>
      </c>
      <c r="BD66" s="1"/>
      <c r="BE66" s="22">
        <v>1835</v>
      </c>
      <c r="BF66" s="23">
        <v>1863</v>
      </c>
      <c r="BG66" s="30">
        <v>63</v>
      </c>
      <c r="BI66" s="30">
        <v>2145</v>
      </c>
      <c r="BJ66" s="29">
        <v>2178</v>
      </c>
      <c r="BK66" s="30">
        <v>63</v>
      </c>
      <c r="BL66" s="33"/>
      <c r="BM66" s="1"/>
      <c r="BN66" s="1"/>
      <c r="BO66" s="1"/>
      <c r="BP66" s="1"/>
      <c r="BQ66" s="1"/>
      <c r="BR66" s="1"/>
      <c r="BS66" s="1"/>
      <c r="BT66" s="1"/>
      <c r="BU66" s="35">
        <v>1706</v>
      </c>
      <c r="BV66" s="29">
        <v>1732</v>
      </c>
      <c r="BW66" s="30">
        <v>63</v>
      </c>
      <c r="BX66" s="33"/>
      <c r="BY66" s="22">
        <v>1835</v>
      </c>
      <c r="BZ66" s="23">
        <v>1863</v>
      </c>
      <c r="CA66" s="22">
        <v>63</v>
      </c>
      <c r="CB66" s="33"/>
    </row>
    <row r="67" spans="1:80" x14ac:dyDescent="0.25">
      <c r="A67" s="20">
        <v>2017</v>
      </c>
      <c r="B67" s="21">
        <v>2048</v>
      </c>
      <c r="C67" s="20">
        <v>64</v>
      </c>
      <c r="D67" s="1"/>
      <c r="E67" s="22">
        <v>1513</v>
      </c>
      <c r="F67" s="23">
        <v>1536</v>
      </c>
      <c r="G67" s="22">
        <v>64</v>
      </c>
      <c r="H67" s="1"/>
      <c r="I67" s="22">
        <v>1860</v>
      </c>
      <c r="J67" s="23">
        <v>1888</v>
      </c>
      <c r="K67" s="22">
        <v>64</v>
      </c>
      <c r="L67" s="1"/>
      <c r="M67" s="22">
        <v>1860</v>
      </c>
      <c r="N67" s="23">
        <v>1888</v>
      </c>
      <c r="O67" s="22">
        <v>64</v>
      </c>
      <c r="P67" s="1"/>
      <c r="Q67" s="22">
        <v>2017</v>
      </c>
      <c r="R67" s="23">
        <v>2048</v>
      </c>
      <c r="S67" s="22">
        <v>64</v>
      </c>
      <c r="U67" s="22">
        <v>2395</v>
      </c>
      <c r="V67" s="23">
        <v>2432</v>
      </c>
      <c r="W67" s="22">
        <v>64</v>
      </c>
      <c r="X67" s="1"/>
      <c r="Y67" s="24">
        <v>1860</v>
      </c>
      <c r="Z67" s="25">
        <v>1888</v>
      </c>
      <c r="AA67" s="26">
        <v>64</v>
      </c>
      <c r="AB67" s="1"/>
      <c r="AC67" s="28">
        <v>2206</v>
      </c>
      <c r="AD67" s="29">
        <v>2240</v>
      </c>
      <c r="AE67" s="30">
        <v>64</v>
      </c>
      <c r="AF67" s="1"/>
      <c r="AG67" s="28">
        <v>1860</v>
      </c>
      <c r="AH67" s="29">
        <v>1888</v>
      </c>
      <c r="AI67" s="30">
        <v>64</v>
      </c>
      <c r="AJ67" s="1"/>
      <c r="AK67" s="28">
        <v>2080</v>
      </c>
      <c r="AL67" s="29">
        <v>2112</v>
      </c>
      <c r="AM67" s="30">
        <v>64</v>
      </c>
      <c r="AO67" s="22">
        <v>2179</v>
      </c>
      <c r="AP67" s="23">
        <v>2213</v>
      </c>
      <c r="AQ67" s="22">
        <v>64</v>
      </c>
      <c r="AR67" s="1"/>
      <c r="AS67" s="22">
        <v>1860</v>
      </c>
      <c r="AT67" s="23">
        <v>1888</v>
      </c>
      <c r="AU67" s="30">
        <v>64</v>
      </c>
      <c r="AV67" s="1"/>
      <c r="AW67" s="22">
        <v>2072</v>
      </c>
      <c r="AX67" s="23">
        <v>2104</v>
      </c>
      <c r="AY67" s="30">
        <v>64</v>
      </c>
      <c r="AZ67" s="1"/>
      <c r="BA67" s="22">
        <v>1733</v>
      </c>
      <c r="BB67" s="23">
        <v>1760</v>
      </c>
      <c r="BC67" s="30">
        <v>64</v>
      </c>
      <c r="BD67" s="1"/>
      <c r="BE67" s="22">
        <v>1864</v>
      </c>
      <c r="BF67" s="23">
        <v>1893</v>
      </c>
      <c r="BG67" s="30">
        <v>64</v>
      </c>
      <c r="BI67" s="30">
        <v>2179</v>
      </c>
      <c r="BJ67" s="29">
        <v>2213</v>
      </c>
      <c r="BK67" s="30">
        <v>64</v>
      </c>
      <c r="BL67" s="33"/>
      <c r="BM67" s="1"/>
      <c r="BN67" s="1"/>
      <c r="BO67" s="1"/>
      <c r="BP67" s="1"/>
      <c r="BQ67" s="1"/>
      <c r="BR67" s="1"/>
      <c r="BS67" s="1"/>
      <c r="BT67" s="1"/>
      <c r="BU67" s="35">
        <v>1733</v>
      </c>
      <c r="BV67" s="29">
        <v>1760</v>
      </c>
      <c r="BW67" s="30">
        <v>64</v>
      </c>
      <c r="BX67" s="33"/>
      <c r="BY67" s="22">
        <v>1864</v>
      </c>
      <c r="BZ67" s="23">
        <v>1893</v>
      </c>
      <c r="CA67" s="22">
        <v>64</v>
      </c>
      <c r="CB67" s="33"/>
    </row>
    <row r="68" spans="1:80" x14ac:dyDescent="0.25">
      <c r="A68" s="20">
        <v>2049</v>
      </c>
      <c r="B68" s="21">
        <v>2080</v>
      </c>
      <c r="C68" s="20">
        <v>65</v>
      </c>
      <c r="D68" s="1"/>
      <c r="E68" s="22">
        <v>1537</v>
      </c>
      <c r="F68" s="23">
        <v>1560</v>
      </c>
      <c r="G68" s="22">
        <v>65</v>
      </c>
      <c r="H68" s="1"/>
      <c r="I68" s="22">
        <v>1889</v>
      </c>
      <c r="J68" s="23">
        <v>1918</v>
      </c>
      <c r="K68" s="22">
        <v>65</v>
      </c>
      <c r="L68" s="1"/>
      <c r="M68" s="22">
        <v>1889</v>
      </c>
      <c r="N68" s="23">
        <v>1918</v>
      </c>
      <c r="O68" s="22">
        <v>65</v>
      </c>
      <c r="P68" s="1"/>
      <c r="Q68" s="22">
        <v>2049</v>
      </c>
      <c r="R68" s="23">
        <v>2080</v>
      </c>
      <c r="S68" s="22">
        <v>65</v>
      </c>
      <c r="U68" s="22">
        <v>2433</v>
      </c>
      <c r="V68" s="23">
        <v>2470</v>
      </c>
      <c r="W68" s="22">
        <v>65</v>
      </c>
      <c r="X68" s="1"/>
      <c r="Y68" s="24">
        <v>1889</v>
      </c>
      <c r="Z68" s="25">
        <v>1918</v>
      </c>
      <c r="AA68" s="26">
        <v>65</v>
      </c>
      <c r="AB68" s="1"/>
      <c r="AC68" s="28">
        <v>2241</v>
      </c>
      <c r="AD68" s="29">
        <v>2275</v>
      </c>
      <c r="AE68" s="30">
        <v>65</v>
      </c>
      <c r="AF68" s="1"/>
      <c r="AG68" s="28">
        <v>1889</v>
      </c>
      <c r="AH68" s="29">
        <v>1918</v>
      </c>
      <c r="AI68" s="30">
        <v>65</v>
      </c>
      <c r="AJ68" s="1"/>
      <c r="AK68" s="28">
        <v>2113</v>
      </c>
      <c r="AL68" s="29">
        <v>2145</v>
      </c>
      <c r="AM68" s="30">
        <v>65</v>
      </c>
      <c r="AO68" s="22">
        <v>2214</v>
      </c>
      <c r="AP68" s="23">
        <v>2247</v>
      </c>
      <c r="AQ68" s="22">
        <v>65</v>
      </c>
      <c r="AR68" s="1"/>
      <c r="AS68" s="22">
        <v>1889</v>
      </c>
      <c r="AT68" s="23">
        <v>1918</v>
      </c>
      <c r="AU68" s="30">
        <v>65</v>
      </c>
      <c r="AV68" s="1"/>
      <c r="AW68" s="22">
        <v>2105</v>
      </c>
      <c r="AX68" s="23">
        <v>2136</v>
      </c>
      <c r="AY68" s="30">
        <v>65</v>
      </c>
      <c r="AZ68" s="1"/>
      <c r="BA68" s="22">
        <v>1761</v>
      </c>
      <c r="BB68" s="23">
        <v>1787</v>
      </c>
      <c r="BC68" s="30">
        <v>65</v>
      </c>
      <c r="BD68" s="1"/>
      <c r="BE68" s="22">
        <v>1894</v>
      </c>
      <c r="BF68" s="23">
        <v>1922</v>
      </c>
      <c r="BG68" s="30">
        <v>65</v>
      </c>
      <c r="BI68" s="30">
        <v>2214</v>
      </c>
      <c r="BJ68" s="29">
        <v>2247</v>
      </c>
      <c r="BK68" s="30">
        <v>65</v>
      </c>
      <c r="BL68" s="33"/>
      <c r="BM68" s="1"/>
      <c r="BN68" s="1"/>
      <c r="BO68" s="1"/>
      <c r="BP68" s="1"/>
      <c r="BQ68" s="1"/>
      <c r="BR68" s="1"/>
      <c r="BS68" s="1"/>
      <c r="BT68" s="1"/>
      <c r="BU68" s="35">
        <v>1761</v>
      </c>
      <c r="BV68" s="29">
        <v>1787</v>
      </c>
      <c r="BW68" s="30">
        <v>65</v>
      </c>
      <c r="BX68" s="33"/>
      <c r="BY68" s="22">
        <v>1894</v>
      </c>
      <c r="BZ68" s="23">
        <v>1922</v>
      </c>
      <c r="CA68" s="22">
        <v>65</v>
      </c>
      <c r="CB68" s="33"/>
    </row>
    <row r="69" spans="1:80" x14ac:dyDescent="0.25">
      <c r="A69" s="20">
        <v>2081</v>
      </c>
      <c r="B69" s="21">
        <v>2112</v>
      </c>
      <c r="C69" s="20">
        <v>66</v>
      </c>
      <c r="D69" s="1"/>
      <c r="E69" s="22">
        <v>1561</v>
      </c>
      <c r="F69" s="23">
        <v>1584</v>
      </c>
      <c r="G69" s="22">
        <v>66</v>
      </c>
      <c r="H69" s="1"/>
      <c r="I69" s="22">
        <v>1919</v>
      </c>
      <c r="J69" s="23">
        <v>1947</v>
      </c>
      <c r="K69" s="22">
        <v>66</v>
      </c>
      <c r="L69" s="1"/>
      <c r="M69" s="22">
        <v>1919</v>
      </c>
      <c r="N69" s="23">
        <v>1947</v>
      </c>
      <c r="O69" s="22">
        <v>66</v>
      </c>
      <c r="P69" s="1"/>
      <c r="Q69" s="22">
        <v>2081</v>
      </c>
      <c r="R69" s="23">
        <v>2112</v>
      </c>
      <c r="S69" s="22">
        <v>66</v>
      </c>
      <c r="U69" s="22">
        <v>2471</v>
      </c>
      <c r="V69" s="23">
        <v>2508</v>
      </c>
      <c r="W69" s="22">
        <v>66</v>
      </c>
      <c r="X69" s="1"/>
      <c r="Y69" s="24">
        <v>1919</v>
      </c>
      <c r="Z69" s="25">
        <v>1947</v>
      </c>
      <c r="AA69" s="26">
        <v>66</v>
      </c>
      <c r="AB69" s="1"/>
      <c r="AC69" s="28">
        <v>2276</v>
      </c>
      <c r="AD69" s="29">
        <v>2310</v>
      </c>
      <c r="AE69" s="30">
        <v>66</v>
      </c>
      <c r="AF69" s="1"/>
      <c r="AG69" s="28">
        <v>1919</v>
      </c>
      <c r="AH69" s="29">
        <v>1947</v>
      </c>
      <c r="AI69" s="30">
        <v>66</v>
      </c>
      <c r="AJ69" s="1"/>
      <c r="AK69" s="28">
        <v>2146</v>
      </c>
      <c r="AL69" s="29">
        <v>2178</v>
      </c>
      <c r="AM69" s="30">
        <v>66</v>
      </c>
      <c r="AO69" s="22">
        <v>2248</v>
      </c>
      <c r="AP69" s="23">
        <v>2282</v>
      </c>
      <c r="AQ69" s="22">
        <v>66</v>
      </c>
      <c r="AR69" s="1"/>
      <c r="AS69" s="22">
        <v>1919</v>
      </c>
      <c r="AT69" s="23">
        <v>1947</v>
      </c>
      <c r="AU69" s="30">
        <v>66</v>
      </c>
      <c r="AV69" s="1"/>
      <c r="AW69" s="22">
        <v>2137</v>
      </c>
      <c r="AX69" s="23">
        <v>2169</v>
      </c>
      <c r="AY69" s="30">
        <v>66</v>
      </c>
      <c r="AZ69" s="1"/>
      <c r="BA69" s="22">
        <v>1788</v>
      </c>
      <c r="BB69" s="23">
        <v>1815</v>
      </c>
      <c r="BC69" s="30">
        <v>66</v>
      </c>
      <c r="BD69" s="1"/>
      <c r="BE69" s="22">
        <v>1923</v>
      </c>
      <c r="BF69" s="23">
        <v>1952</v>
      </c>
      <c r="BG69" s="30">
        <v>66</v>
      </c>
      <c r="BI69" s="30">
        <v>2248</v>
      </c>
      <c r="BJ69" s="29">
        <v>2282</v>
      </c>
      <c r="BK69" s="30">
        <v>66</v>
      </c>
      <c r="BL69" s="33"/>
      <c r="BM69" s="1"/>
      <c r="BN69" s="1"/>
      <c r="BO69" s="1"/>
      <c r="BP69" s="1"/>
      <c r="BQ69" s="1"/>
      <c r="BR69" s="1"/>
      <c r="BS69" s="1"/>
      <c r="BT69" s="1"/>
      <c r="BU69" s="30">
        <v>1788</v>
      </c>
      <c r="BV69" s="29">
        <v>1815</v>
      </c>
      <c r="BW69" s="30">
        <v>66</v>
      </c>
      <c r="BX69" s="33"/>
      <c r="BY69" s="22">
        <v>1923</v>
      </c>
      <c r="BZ69" s="23">
        <v>1952</v>
      </c>
      <c r="CA69" s="22">
        <v>66</v>
      </c>
      <c r="CB69" s="33"/>
    </row>
    <row r="70" spans="1:80" x14ac:dyDescent="0.25">
      <c r="A70" s="20">
        <v>2113</v>
      </c>
      <c r="B70" s="21">
        <v>2144</v>
      </c>
      <c r="C70" s="20">
        <v>67</v>
      </c>
      <c r="D70" s="1"/>
      <c r="E70" s="22">
        <v>1585</v>
      </c>
      <c r="F70" s="23">
        <v>1608</v>
      </c>
      <c r="G70" s="22">
        <v>67</v>
      </c>
      <c r="H70" s="1"/>
      <c r="I70" s="22">
        <v>1948</v>
      </c>
      <c r="J70" s="23">
        <v>1977</v>
      </c>
      <c r="K70" s="22">
        <v>67</v>
      </c>
      <c r="L70" s="1"/>
      <c r="M70" s="22">
        <v>1948</v>
      </c>
      <c r="N70" s="23">
        <v>1977</v>
      </c>
      <c r="O70" s="22">
        <v>67</v>
      </c>
      <c r="P70" s="1"/>
      <c r="Q70" s="22">
        <v>2113</v>
      </c>
      <c r="R70" s="23">
        <v>2144</v>
      </c>
      <c r="S70" s="22">
        <v>67</v>
      </c>
      <c r="U70" s="22">
        <v>2509</v>
      </c>
      <c r="V70" s="23">
        <v>2546</v>
      </c>
      <c r="W70" s="22">
        <v>67</v>
      </c>
      <c r="X70" s="1"/>
      <c r="Y70" s="24">
        <v>1948</v>
      </c>
      <c r="Z70" s="25">
        <v>1977</v>
      </c>
      <c r="AA70" s="26">
        <v>67</v>
      </c>
      <c r="AB70" s="1"/>
      <c r="AC70" s="28">
        <v>2311</v>
      </c>
      <c r="AD70" s="29">
        <v>2345</v>
      </c>
      <c r="AE70" s="30">
        <v>67</v>
      </c>
      <c r="AF70" s="1"/>
      <c r="AG70" s="28">
        <v>1948</v>
      </c>
      <c r="AH70" s="29">
        <v>1977</v>
      </c>
      <c r="AI70" s="30">
        <v>67</v>
      </c>
      <c r="AJ70" s="1"/>
      <c r="AK70" s="28">
        <v>2179</v>
      </c>
      <c r="AL70" s="29">
        <v>2211</v>
      </c>
      <c r="AM70" s="30">
        <v>67</v>
      </c>
      <c r="AO70" s="22">
        <v>2283</v>
      </c>
      <c r="AP70" s="23">
        <v>2317</v>
      </c>
      <c r="AQ70" s="22">
        <v>67</v>
      </c>
      <c r="AR70" s="1"/>
      <c r="AS70" s="22">
        <v>1948</v>
      </c>
      <c r="AT70" s="23">
        <v>1977</v>
      </c>
      <c r="AU70" s="30">
        <v>67</v>
      </c>
      <c r="AV70" s="1"/>
      <c r="AW70" s="22">
        <v>2170</v>
      </c>
      <c r="AX70" s="23">
        <v>2202</v>
      </c>
      <c r="AY70" s="30">
        <v>67</v>
      </c>
      <c r="AZ70" s="1"/>
      <c r="BA70" s="22">
        <v>1816</v>
      </c>
      <c r="BB70" s="23">
        <v>1842</v>
      </c>
      <c r="BC70" s="30">
        <v>67</v>
      </c>
      <c r="BD70" s="1"/>
      <c r="BE70" s="22">
        <v>1953</v>
      </c>
      <c r="BF70" s="23">
        <v>1982</v>
      </c>
      <c r="BG70" s="30">
        <v>67</v>
      </c>
      <c r="BI70" s="30">
        <v>2283</v>
      </c>
      <c r="BJ70" s="29">
        <v>2317</v>
      </c>
      <c r="BK70" s="30">
        <v>67</v>
      </c>
      <c r="BL70" s="33"/>
      <c r="BM70" s="1"/>
      <c r="BN70" s="1"/>
      <c r="BO70" s="1"/>
      <c r="BP70" s="1"/>
      <c r="BQ70" s="1"/>
      <c r="BR70" s="1"/>
      <c r="BS70" s="1"/>
      <c r="BT70" s="1"/>
      <c r="BU70" s="30">
        <v>1816</v>
      </c>
      <c r="BV70" s="29">
        <v>1842</v>
      </c>
      <c r="BW70" s="30">
        <v>67</v>
      </c>
      <c r="BX70" s="33"/>
      <c r="BY70" s="22">
        <v>1953</v>
      </c>
      <c r="BZ70" s="23">
        <v>1982</v>
      </c>
      <c r="CA70" s="22">
        <v>67</v>
      </c>
      <c r="CB70" s="33"/>
    </row>
    <row r="71" spans="1:80" x14ac:dyDescent="0.25">
      <c r="A71" s="20">
        <v>2145</v>
      </c>
      <c r="B71" s="21">
        <v>2176</v>
      </c>
      <c r="C71" s="20">
        <v>68</v>
      </c>
      <c r="D71" s="1"/>
      <c r="E71" s="22">
        <v>1609</v>
      </c>
      <c r="F71" s="23">
        <v>1632</v>
      </c>
      <c r="G71" s="22">
        <v>68</v>
      </c>
      <c r="H71" s="1"/>
      <c r="I71" s="22">
        <v>1983</v>
      </c>
      <c r="J71" s="23">
        <v>2006</v>
      </c>
      <c r="K71" s="22">
        <v>68</v>
      </c>
      <c r="L71" s="1"/>
      <c r="M71" s="22">
        <v>1978</v>
      </c>
      <c r="N71" s="23">
        <v>2006</v>
      </c>
      <c r="O71" s="22">
        <v>68</v>
      </c>
      <c r="P71" s="1"/>
      <c r="Q71" s="22">
        <v>2145</v>
      </c>
      <c r="R71" s="23">
        <v>2176</v>
      </c>
      <c r="S71" s="22">
        <v>68</v>
      </c>
      <c r="U71" s="22">
        <v>2547</v>
      </c>
      <c r="V71" s="23">
        <v>2584</v>
      </c>
      <c r="W71" s="22">
        <v>68</v>
      </c>
      <c r="X71" s="1"/>
      <c r="Y71" s="24">
        <v>1978</v>
      </c>
      <c r="Z71" s="25">
        <v>2006</v>
      </c>
      <c r="AA71" s="26">
        <v>68</v>
      </c>
      <c r="AB71" s="1"/>
      <c r="AC71" s="28">
        <v>2346</v>
      </c>
      <c r="AD71" s="29">
        <v>2380</v>
      </c>
      <c r="AE71" s="30">
        <v>68</v>
      </c>
      <c r="AF71" s="1"/>
      <c r="AG71" s="28">
        <v>1978</v>
      </c>
      <c r="AH71" s="29">
        <v>2006</v>
      </c>
      <c r="AI71" s="30">
        <v>68</v>
      </c>
      <c r="AJ71" s="1"/>
      <c r="AK71" s="28">
        <v>2212</v>
      </c>
      <c r="AL71" s="29">
        <v>2244</v>
      </c>
      <c r="AM71" s="30">
        <v>68</v>
      </c>
      <c r="AO71" s="22">
        <v>2318</v>
      </c>
      <c r="AP71" s="23">
        <v>2351</v>
      </c>
      <c r="AQ71" s="22">
        <v>68</v>
      </c>
      <c r="AR71" s="1"/>
      <c r="AS71" s="22">
        <v>1978</v>
      </c>
      <c r="AT71" s="23">
        <v>2007</v>
      </c>
      <c r="AU71" s="30">
        <v>68</v>
      </c>
      <c r="AV71" s="1"/>
      <c r="AW71" s="22">
        <v>2203</v>
      </c>
      <c r="AX71" s="23">
        <v>2235</v>
      </c>
      <c r="AY71" s="30">
        <v>68</v>
      </c>
      <c r="AZ71" s="1"/>
      <c r="BA71" s="22">
        <v>1843</v>
      </c>
      <c r="BB71" s="23">
        <v>1870</v>
      </c>
      <c r="BC71" s="30">
        <v>68</v>
      </c>
      <c r="BD71" s="1"/>
      <c r="BE71" s="22">
        <v>1983</v>
      </c>
      <c r="BF71" s="23">
        <v>2011</v>
      </c>
      <c r="BG71" s="30">
        <v>68</v>
      </c>
      <c r="BI71" s="30">
        <v>2318</v>
      </c>
      <c r="BJ71" s="29">
        <v>2351</v>
      </c>
      <c r="BK71" s="30">
        <v>68</v>
      </c>
      <c r="BL71" s="33"/>
      <c r="BM71" s="1"/>
      <c r="BN71" s="1"/>
      <c r="BO71" s="1"/>
      <c r="BP71" s="1"/>
      <c r="BQ71" s="1"/>
      <c r="BR71" s="1"/>
      <c r="BS71" s="1"/>
      <c r="BT71" s="1"/>
      <c r="BU71" s="30">
        <v>1843</v>
      </c>
      <c r="BV71" s="29">
        <v>1870</v>
      </c>
      <c r="BW71" s="30">
        <v>68</v>
      </c>
      <c r="BX71" s="33"/>
      <c r="BY71" s="22">
        <v>1983</v>
      </c>
      <c r="BZ71" s="23">
        <v>2011</v>
      </c>
      <c r="CA71" s="22">
        <v>68</v>
      </c>
      <c r="CB71" s="33"/>
    </row>
    <row r="72" spans="1:80" x14ac:dyDescent="0.25">
      <c r="A72" s="20">
        <v>2177</v>
      </c>
      <c r="B72" s="21">
        <v>2208</v>
      </c>
      <c r="C72" s="20">
        <v>69</v>
      </c>
      <c r="D72" s="1"/>
      <c r="E72" s="22">
        <v>1633</v>
      </c>
      <c r="F72" s="23">
        <v>1656</v>
      </c>
      <c r="G72" s="22">
        <v>69</v>
      </c>
      <c r="H72" s="1"/>
      <c r="I72" s="22">
        <v>2012</v>
      </c>
      <c r="J72" s="23">
        <v>2036</v>
      </c>
      <c r="K72" s="22">
        <v>69</v>
      </c>
      <c r="L72" s="1"/>
      <c r="M72" s="22">
        <v>2007</v>
      </c>
      <c r="N72" s="23">
        <v>2036</v>
      </c>
      <c r="O72" s="22">
        <v>69</v>
      </c>
      <c r="P72" s="1"/>
      <c r="Q72" s="22">
        <v>2177</v>
      </c>
      <c r="R72" s="23">
        <v>2208</v>
      </c>
      <c r="S72" s="22">
        <v>69</v>
      </c>
      <c r="U72" s="22">
        <v>2585</v>
      </c>
      <c r="V72" s="23">
        <v>2622</v>
      </c>
      <c r="W72" s="22">
        <v>69</v>
      </c>
      <c r="X72" s="1"/>
      <c r="Y72" s="24">
        <v>2007</v>
      </c>
      <c r="Z72" s="25">
        <v>2036</v>
      </c>
      <c r="AA72" s="26">
        <v>69</v>
      </c>
      <c r="AB72" s="1"/>
      <c r="AC72" s="28">
        <v>2381</v>
      </c>
      <c r="AD72" s="29">
        <v>2415</v>
      </c>
      <c r="AE72" s="30">
        <v>69</v>
      </c>
      <c r="AF72" s="1"/>
      <c r="AG72" s="28">
        <v>2007</v>
      </c>
      <c r="AH72" s="29">
        <v>2036</v>
      </c>
      <c r="AI72" s="30">
        <v>69</v>
      </c>
      <c r="AJ72" s="1"/>
      <c r="AK72" s="28">
        <v>2245</v>
      </c>
      <c r="AL72" s="29">
        <v>2277</v>
      </c>
      <c r="AM72" s="30">
        <v>69</v>
      </c>
      <c r="AO72" s="22">
        <v>2352</v>
      </c>
      <c r="AP72" s="23">
        <v>2386</v>
      </c>
      <c r="AQ72" s="22">
        <v>69</v>
      </c>
      <c r="AR72" s="1"/>
      <c r="AS72" s="22">
        <v>2008</v>
      </c>
      <c r="AT72" s="23">
        <v>2036</v>
      </c>
      <c r="AU72" s="30">
        <v>69</v>
      </c>
      <c r="AV72" s="1"/>
      <c r="AW72" s="22">
        <v>2236</v>
      </c>
      <c r="AX72" s="23">
        <v>2268</v>
      </c>
      <c r="AY72" s="30">
        <v>69</v>
      </c>
      <c r="AZ72" s="1"/>
      <c r="BA72" s="22">
        <v>1871</v>
      </c>
      <c r="BB72" s="23">
        <v>1897</v>
      </c>
      <c r="BC72" s="30">
        <v>69</v>
      </c>
      <c r="BD72" s="1"/>
      <c r="BE72" s="22">
        <v>2012</v>
      </c>
      <c r="BF72" s="23">
        <v>2041</v>
      </c>
      <c r="BG72" s="30">
        <v>69</v>
      </c>
      <c r="BI72" s="30">
        <v>2352</v>
      </c>
      <c r="BJ72" s="29">
        <v>2386</v>
      </c>
      <c r="BK72" s="30">
        <v>69</v>
      </c>
      <c r="BL72" s="33"/>
      <c r="BM72" s="1"/>
      <c r="BN72" s="1"/>
      <c r="BO72" s="1"/>
      <c r="BP72" s="1"/>
      <c r="BQ72" s="1"/>
      <c r="BR72" s="1"/>
      <c r="BS72" s="1"/>
      <c r="BT72" s="1"/>
      <c r="BU72" s="30">
        <v>1871</v>
      </c>
      <c r="BV72" s="29">
        <v>1897</v>
      </c>
      <c r="BW72" s="30">
        <v>69</v>
      </c>
      <c r="BX72" s="33"/>
      <c r="BY72" s="22">
        <v>2012</v>
      </c>
      <c r="BZ72" s="23">
        <v>2041</v>
      </c>
      <c r="CA72" s="22">
        <v>69</v>
      </c>
      <c r="CB72" s="33"/>
    </row>
    <row r="73" spans="1:80" x14ac:dyDescent="0.25">
      <c r="A73" s="20">
        <v>2209</v>
      </c>
      <c r="B73" s="21">
        <v>2240</v>
      </c>
      <c r="C73" s="20">
        <v>70</v>
      </c>
      <c r="D73" s="1"/>
      <c r="E73" s="22">
        <v>1657</v>
      </c>
      <c r="F73" s="23">
        <v>1680</v>
      </c>
      <c r="G73" s="22">
        <v>70</v>
      </c>
      <c r="H73" s="1"/>
      <c r="I73" s="22">
        <v>2042</v>
      </c>
      <c r="J73" s="23">
        <v>2065</v>
      </c>
      <c r="K73" s="22">
        <v>70</v>
      </c>
      <c r="L73" s="1"/>
      <c r="M73" s="22">
        <v>2037</v>
      </c>
      <c r="N73" s="23">
        <v>2065</v>
      </c>
      <c r="O73" s="22">
        <v>70</v>
      </c>
      <c r="P73" s="1"/>
      <c r="Q73" s="22">
        <v>2209</v>
      </c>
      <c r="R73" s="23">
        <v>2240</v>
      </c>
      <c r="S73" s="22">
        <v>70</v>
      </c>
      <c r="U73" s="22">
        <v>2623</v>
      </c>
      <c r="V73" s="23">
        <v>2660</v>
      </c>
      <c r="W73" s="22">
        <v>70</v>
      </c>
      <c r="X73" s="1"/>
      <c r="Y73" s="24">
        <v>2037</v>
      </c>
      <c r="Z73" s="25">
        <v>2065</v>
      </c>
      <c r="AA73" s="26">
        <v>70</v>
      </c>
      <c r="AB73" s="1"/>
      <c r="AC73" s="28">
        <v>2416</v>
      </c>
      <c r="AD73" s="29">
        <v>2450</v>
      </c>
      <c r="AE73" s="30">
        <v>70</v>
      </c>
      <c r="AF73" s="1"/>
      <c r="AG73" s="28">
        <v>2037</v>
      </c>
      <c r="AH73" s="29">
        <v>2065</v>
      </c>
      <c r="AI73" s="30">
        <v>70</v>
      </c>
      <c r="AJ73" s="1"/>
      <c r="AK73" s="28">
        <v>2278</v>
      </c>
      <c r="AL73" s="29">
        <v>2310</v>
      </c>
      <c r="AM73" s="30">
        <v>70</v>
      </c>
      <c r="AO73" s="22">
        <v>2387</v>
      </c>
      <c r="AP73" s="23">
        <v>2420</v>
      </c>
      <c r="AQ73" s="22">
        <v>70</v>
      </c>
      <c r="AR73" s="1"/>
      <c r="AS73" s="22">
        <v>2037</v>
      </c>
      <c r="AT73" s="23">
        <v>2066</v>
      </c>
      <c r="AU73" s="30">
        <v>70</v>
      </c>
      <c r="AV73" s="1"/>
      <c r="AW73" s="22">
        <v>2269</v>
      </c>
      <c r="AX73" s="23">
        <v>2301</v>
      </c>
      <c r="AY73" s="30">
        <v>70</v>
      </c>
      <c r="AZ73" s="1"/>
      <c r="BA73" s="22">
        <v>1898</v>
      </c>
      <c r="BB73" s="23">
        <v>1925</v>
      </c>
      <c r="BC73" s="30">
        <v>70</v>
      </c>
      <c r="BD73" s="1"/>
      <c r="BE73" s="22">
        <v>2042</v>
      </c>
      <c r="BF73" s="23">
        <v>2070</v>
      </c>
      <c r="BG73" s="30">
        <v>70</v>
      </c>
      <c r="BI73" s="30">
        <v>2387</v>
      </c>
      <c r="BJ73" s="29">
        <v>2420</v>
      </c>
      <c r="BK73" s="30">
        <v>70</v>
      </c>
      <c r="BL73" s="33"/>
      <c r="BM73" s="1"/>
      <c r="BN73" s="1"/>
      <c r="BO73" s="1"/>
      <c r="BP73" s="1"/>
      <c r="BQ73" s="1"/>
      <c r="BR73" s="1"/>
      <c r="BS73" s="1"/>
      <c r="BT73" s="1"/>
      <c r="BU73" s="30">
        <v>1898</v>
      </c>
      <c r="BV73" s="29">
        <v>1925</v>
      </c>
      <c r="BW73" s="30">
        <v>70</v>
      </c>
      <c r="BX73" s="33"/>
      <c r="BY73" s="22">
        <v>2042</v>
      </c>
      <c r="BZ73" s="23">
        <v>2070</v>
      </c>
      <c r="CA73" s="22">
        <v>70</v>
      </c>
      <c r="CB73" s="33"/>
    </row>
    <row r="74" spans="1:80" x14ac:dyDescent="0.25">
      <c r="A74" s="20">
        <v>2241</v>
      </c>
      <c r="B74" s="21">
        <v>2272</v>
      </c>
      <c r="C74" s="20">
        <v>71</v>
      </c>
      <c r="D74" s="1"/>
      <c r="E74" s="22">
        <v>1681</v>
      </c>
      <c r="F74" s="23">
        <v>1704</v>
      </c>
      <c r="G74" s="22">
        <v>71</v>
      </c>
      <c r="H74" s="1"/>
      <c r="I74" s="22">
        <v>2071</v>
      </c>
      <c r="J74" s="23">
        <v>2095</v>
      </c>
      <c r="K74" s="22">
        <v>71</v>
      </c>
      <c r="L74" s="1"/>
      <c r="M74" s="22">
        <v>2066</v>
      </c>
      <c r="N74" s="23">
        <v>2095</v>
      </c>
      <c r="O74" s="22">
        <v>71</v>
      </c>
      <c r="P74" s="1"/>
      <c r="Q74" s="22">
        <v>2241</v>
      </c>
      <c r="R74" s="23">
        <v>2272</v>
      </c>
      <c r="S74" s="22">
        <v>71</v>
      </c>
      <c r="U74" s="22">
        <v>2661</v>
      </c>
      <c r="V74" s="23">
        <v>2698</v>
      </c>
      <c r="W74" s="22">
        <v>71</v>
      </c>
      <c r="X74" s="1"/>
      <c r="Y74" s="24">
        <v>2066</v>
      </c>
      <c r="Z74" s="25">
        <v>2095</v>
      </c>
      <c r="AA74" s="26">
        <v>71</v>
      </c>
      <c r="AB74" s="1"/>
      <c r="AC74" s="28">
        <v>2451</v>
      </c>
      <c r="AD74" s="29">
        <v>2485</v>
      </c>
      <c r="AE74" s="30">
        <v>71</v>
      </c>
      <c r="AF74" s="1"/>
      <c r="AG74" s="28">
        <v>2066</v>
      </c>
      <c r="AH74" s="29">
        <v>2095</v>
      </c>
      <c r="AI74" s="30">
        <v>71</v>
      </c>
      <c r="AJ74" s="1"/>
      <c r="AK74" s="28">
        <v>2311</v>
      </c>
      <c r="AL74" s="29">
        <v>2343</v>
      </c>
      <c r="AM74" s="30">
        <v>71</v>
      </c>
      <c r="AO74" s="22">
        <v>2421</v>
      </c>
      <c r="AP74" s="23">
        <v>2455</v>
      </c>
      <c r="AQ74" s="22">
        <v>71</v>
      </c>
      <c r="AR74" s="1"/>
      <c r="AS74" s="22">
        <v>2067</v>
      </c>
      <c r="AT74" s="23">
        <v>2095</v>
      </c>
      <c r="AU74" s="30">
        <v>71</v>
      </c>
      <c r="AV74" s="1"/>
      <c r="AW74" s="22">
        <v>2302</v>
      </c>
      <c r="AX74" s="23">
        <v>2334</v>
      </c>
      <c r="AY74" s="30">
        <v>71</v>
      </c>
      <c r="AZ74" s="1"/>
      <c r="BA74" s="22">
        <v>1926</v>
      </c>
      <c r="BB74" s="23">
        <v>1952</v>
      </c>
      <c r="BC74" s="30">
        <v>71</v>
      </c>
      <c r="BD74" s="1"/>
      <c r="BE74" s="22">
        <v>2071</v>
      </c>
      <c r="BF74" s="23">
        <v>2100</v>
      </c>
      <c r="BG74" s="30">
        <v>71</v>
      </c>
      <c r="BI74" s="30">
        <v>2421</v>
      </c>
      <c r="BJ74" s="29">
        <v>2455</v>
      </c>
      <c r="BK74" s="30">
        <v>71</v>
      </c>
      <c r="BL74" s="33"/>
      <c r="BM74" s="1"/>
      <c r="BN74" s="1"/>
      <c r="BO74" s="1"/>
      <c r="BP74" s="1"/>
      <c r="BQ74" s="1"/>
      <c r="BR74" s="1"/>
      <c r="BS74" s="1"/>
      <c r="BT74" s="1"/>
      <c r="BU74" s="30">
        <v>1926</v>
      </c>
      <c r="BV74" s="29">
        <v>1952</v>
      </c>
      <c r="BW74" s="30">
        <v>71</v>
      </c>
      <c r="BX74" s="33"/>
      <c r="BY74" s="22">
        <v>2071</v>
      </c>
      <c r="BZ74" s="23">
        <v>2100</v>
      </c>
      <c r="CA74" s="22">
        <v>71</v>
      </c>
      <c r="CB74" s="33"/>
    </row>
    <row r="75" spans="1:80" x14ac:dyDescent="0.25">
      <c r="A75" s="20">
        <v>2273</v>
      </c>
      <c r="B75" s="21">
        <v>2304</v>
      </c>
      <c r="C75" s="20">
        <v>72</v>
      </c>
      <c r="D75" s="1"/>
      <c r="E75" s="22">
        <v>1705</v>
      </c>
      <c r="F75" s="23">
        <v>1728</v>
      </c>
      <c r="G75" s="22">
        <v>72</v>
      </c>
      <c r="H75" s="1"/>
      <c r="I75" s="22">
        <v>2101</v>
      </c>
      <c r="J75" s="23">
        <v>2124</v>
      </c>
      <c r="K75" s="22">
        <v>72</v>
      </c>
      <c r="L75" s="1"/>
      <c r="M75" s="22">
        <v>2096</v>
      </c>
      <c r="N75" s="23">
        <v>2124</v>
      </c>
      <c r="O75" s="22">
        <v>72</v>
      </c>
      <c r="P75" s="1"/>
      <c r="Q75" s="22">
        <v>2273</v>
      </c>
      <c r="R75" s="23">
        <v>2304</v>
      </c>
      <c r="S75" s="22">
        <v>72</v>
      </c>
      <c r="U75" s="22">
        <v>2699</v>
      </c>
      <c r="V75" s="23">
        <v>2736</v>
      </c>
      <c r="W75" s="22">
        <v>72</v>
      </c>
      <c r="X75" s="1"/>
      <c r="Y75" s="24">
        <v>2096</v>
      </c>
      <c r="Z75" s="25">
        <v>2124</v>
      </c>
      <c r="AA75" s="26">
        <v>72</v>
      </c>
      <c r="AB75" s="1"/>
      <c r="AC75" s="28">
        <v>2486</v>
      </c>
      <c r="AD75" s="29">
        <v>2520</v>
      </c>
      <c r="AE75" s="30">
        <v>72</v>
      </c>
      <c r="AF75" s="1"/>
      <c r="AG75" s="28">
        <v>2096</v>
      </c>
      <c r="AH75" s="29">
        <v>2124</v>
      </c>
      <c r="AI75" s="30">
        <v>72</v>
      </c>
      <c r="AJ75" s="1"/>
      <c r="AK75" s="28">
        <v>2344</v>
      </c>
      <c r="AL75" s="29">
        <v>2376</v>
      </c>
      <c r="AM75" s="30">
        <v>72</v>
      </c>
      <c r="AO75" s="22">
        <v>2456</v>
      </c>
      <c r="AP75" s="23">
        <v>2490</v>
      </c>
      <c r="AQ75" s="22">
        <v>72</v>
      </c>
      <c r="AR75" s="1"/>
      <c r="AS75" s="22">
        <v>2096</v>
      </c>
      <c r="AT75" s="23">
        <v>2125</v>
      </c>
      <c r="AU75" s="30">
        <v>72</v>
      </c>
      <c r="AV75" s="1"/>
      <c r="AW75" s="22">
        <v>2335</v>
      </c>
      <c r="AX75" s="23">
        <v>2367</v>
      </c>
      <c r="AY75" s="30">
        <v>72</v>
      </c>
      <c r="AZ75" s="1"/>
      <c r="BA75" s="22">
        <v>1953</v>
      </c>
      <c r="BB75" s="23">
        <v>1980</v>
      </c>
      <c r="BC75" s="30">
        <v>72</v>
      </c>
      <c r="BD75" s="1"/>
      <c r="BE75" s="22">
        <v>2101</v>
      </c>
      <c r="BF75" s="23">
        <v>2130</v>
      </c>
      <c r="BG75" s="30">
        <v>72</v>
      </c>
      <c r="BI75" s="30">
        <v>2456</v>
      </c>
      <c r="BJ75" s="29">
        <v>2490</v>
      </c>
      <c r="BK75" s="30">
        <v>72</v>
      </c>
      <c r="BL75" s="33"/>
      <c r="BM75" s="1"/>
      <c r="BN75" s="1"/>
      <c r="BO75" s="1"/>
      <c r="BP75" s="1"/>
      <c r="BQ75" s="1"/>
      <c r="BR75" s="1"/>
      <c r="BS75" s="1"/>
      <c r="BT75" s="1"/>
      <c r="BU75" s="30">
        <v>1953</v>
      </c>
      <c r="BV75" s="29">
        <v>1980</v>
      </c>
      <c r="BW75" s="30">
        <v>72</v>
      </c>
      <c r="BX75" s="33"/>
      <c r="BY75" s="22">
        <v>2101</v>
      </c>
      <c r="BZ75" s="23">
        <v>2130</v>
      </c>
      <c r="CA75" s="22">
        <v>72</v>
      </c>
      <c r="CB75" s="33"/>
    </row>
    <row r="76" spans="1:80" x14ac:dyDescent="0.25">
      <c r="A76" s="20">
        <v>2305</v>
      </c>
      <c r="B76" s="21">
        <v>2336</v>
      </c>
      <c r="C76" s="20">
        <v>73</v>
      </c>
      <c r="D76" s="1"/>
      <c r="E76" s="22">
        <v>1729</v>
      </c>
      <c r="F76" s="23">
        <v>1752</v>
      </c>
      <c r="G76" s="22">
        <v>73</v>
      </c>
      <c r="H76" s="1"/>
      <c r="I76" s="22">
        <v>2130</v>
      </c>
      <c r="J76" s="23">
        <v>2154</v>
      </c>
      <c r="K76" s="22">
        <v>73</v>
      </c>
      <c r="L76" s="1"/>
      <c r="M76" s="22">
        <v>2125</v>
      </c>
      <c r="N76" s="23">
        <v>2154</v>
      </c>
      <c r="O76" s="22">
        <v>73</v>
      </c>
      <c r="P76" s="1"/>
      <c r="Q76" s="22">
        <v>2305</v>
      </c>
      <c r="R76" s="23">
        <v>2336</v>
      </c>
      <c r="S76" s="22">
        <v>73</v>
      </c>
      <c r="U76" s="22">
        <v>2737</v>
      </c>
      <c r="V76" s="23">
        <v>2774</v>
      </c>
      <c r="W76" s="22">
        <v>73</v>
      </c>
      <c r="X76" s="1"/>
      <c r="Y76" s="17"/>
      <c r="Z76" s="16"/>
      <c r="AA76" s="27"/>
      <c r="AB76" s="1"/>
      <c r="AC76" s="17"/>
      <c r="AD76" s="16"/>
      <c r="AE76" s="27"/>
      <c r="AF76" s="1"/>
      <c r="AG76" s="17"/>
      <c r="AH76" s="16"/>
      <c r="AI76" s="27"/>
      <c r="AJ76" s="1"/>
      <c r="AK76" s="17"/>
      <c r="AL76" s="16"/>
      <c r="AM76" s="27"/>
      <c r="AO76" s="22">
        <v>2491</v>
      </c>
      <c r="AP76" s="23">
        <v>2524</v>
      </c>
      <c r="AQ76" s="22">
        <v>73</v>
      </c>
      <c r="AR76" s="1"/>
      <c r="AS76" s="22">
        <v>2126</v>
      </c>
      <c r="AT76" s="23">
        <v>2154</v>
      </c>
      <c r="AU76" s="30">
        <v>73</v>
      </c>
      <c r="AV76" s="1"/>
      <c r="AW76" s="22">
        <v>2368</v>
      </c>
      <c r="AX76" s="23">
        <v>2399</v>
      </c>
      <c r="AY76" s="30">
        <v>73</v>
      </c>
      <c r="AZ76" s="1"/>
      <c r="BA76" s="22">
        <v>1981</v>
      </c>
      <c r="BB76" s="23">
        <v>2007</v>
      </c>
      <c r="BC76" s="30">
        <v>73</v>
      </c>
      <c r="BD76" s="1"/>
      <c r="BE76" s="22">
        <v>2131</v>
      </c>
      <c r="BF76" s="23">
        <v>2159</v>
      </c>
      <c r="BG76" s="30">
        <v>73</v>
      </c>
      <c r="BI76" s="30">
        <v>2491</v>
      </c>
      <c r="BJ76" s="29">
        <v>2524</v>
      </c>
      <c r="BK76" s="30">
        <v>73</v>
      </c>
      <c r="BL76" s="33"/>
      <c r="BM76" s="1"/>
      <c r="BN76" s="1"/>
      <c r="BO76" s="1"/>
      <c r="BP76" s="1"/>
      <c r="BQ76" s="1"/>
      <c r="BR76" s="1"/>
      <c r="BS76" s="1"/>
      <c r="BT76" s="1"/>
      <c r="BU76" s="30">
        <v>1981</v>
      </c>
      <c r="BV76" s="29">
        <v>2007</v>
      </c>
      <c r="BW76" s="30">
        <v>73</v>
      </c>
      <c r="BX76" s="33"/>
      <c r="BY76" s="22">
        <v>2131</v>
      </c>
      <c r="BZ76" s="23">
        <v>2159</v>
      </c>
      <c r="CA76" s="22">
        <v>73</v>
      </c>
      <c r="CB76" s="33"/>
    </row>
    <row r="77" spans="1:80" x14ac:dyDescent="0.25">
      <c r="A77" s="20">
        <v>2337</v>
      </c>
      <c r="B77" s="21">
        <v>2368</v>
      </c>
      <c r="C77" s="20">
        <v>74</v>
      </c>
      <c r="D77" s="1"/>
      <c r="E77" s="22">
        <v>1753</v>
      </c>
      <c r="F77" s="23">
        <v>1776</v>
      </c>
      <c r="G77" s="22">
        <v>74</v>
      </c>
      <c r="H77" s="1"/>
      <c r="I77" s="22">
        <v>2160</v>
      </c>
      <c r="J77" s="23">
        <v>2183</v>
      </c>
      <c r="K77" s="22">
        <v>74</v>
      </c>
      <c r="L77" s="1"/>
      <c r="M77" s="22">
        <v>2155</v>
      </c>
      <c r="N77" s="23">
        <v>2183</v>
      </c>
      <c r="O77" s="22">
        <v>74</v>
      </c>
      <c r="P77" s="1"/>
      <c r="Q77" s="22">
        <v>2337</v>
      </c>
      <c r="R77" s="23">
        <v>2368</v>
      </c>
      <c r="S77" s="22">
        <v>74</v>
      </c>
      <c r="U77" s="22">
        <v>2775</v>
      </c>
      <c r="V77" s="23">
        <v>2812</v>
      </c>
      <c r="W77" s="22">
        <v>74</v>
      </c>
      <c r="X77" s="1"/>
      <c r="Y77" s="17"/>
      <c r="Z77" s="16"/>
      <c r="AA77" s="27"/>
      <c r="AB77" s="1"/>
      <c r="AC77" s="17"/>
      <c r="AD77" s="16"/>
      <c r="AE77" s="27"/>
      <c r="AF77" s="1"/>
      <c r="AG77" s="17"/>
      <c r="AH77" s="16"/>
      <c r="AI77" s="27"/>
      <c r="AJ77" s="1"/>
      <c r="AK77" s="17"/>
      <c r="AL77" s="16"/>
      <c r="AM77" s="27"/>
      <c r="AO77" s="22">
        <v>2525</v>
      </c>
      <c r="AP77" s="23">
        <v>2559</v>
      </c>
      <c r="AQ77" s="22">
        <v>74</v>
      </c>
      <c r="AR77" s="1"/>
      <c r="AS77" s="22">
        <v>2155</v>
      </c>
      <c r="AT77" s="23">
        <v>2184</v>
      </c>
      <c r="AU77" s="30">
        <v>74</v>
      </c>
      <c r="AV77" s="1"/>
      <c r="AW77" s="22">
        <v>2400</v>
      </c>
      <c r="AX77" s="23">
        <v>2432</v>
      </c>
      <c r="AY77" s="30">
        <v>74</v>
      </c>
      <c r="AZ77" s="1"/>
      <c r="BA77" s="22">
        <v>2008</v>
      </c>
      <c r="BB77" s="23">
        <v>2035</v>
      </c>
      <c r="BC77" s="30">
        <v>74</v>
      </c>
      <c r="BD77" s="1"/>
      <c r="BE77" s="22">
        <v>2160</v>
      </c>
      <c r="BF77" s="23">
        <v>2189</v>
      </c>
      <c r="BG77" s="30">
        <v>74</v>
      </c>
      <c r="BI77" s="30">
        <v>2525</v>
      </c>
      <c r="BJ77" s="29">
        <v>2559</v>
      </c>
      <c r="BK77" s="30">
        <v>74</v>
      </c>
      <c r="BL77" s="33"/>
      <c r="BM77" s="1"/>
      <c r="BN77" s="1"/>
      <c r="BO77" s="1"/>
      <c r="BP77" s="1"/>
      <c r="BQ77" s="1"/>
      <c r="BR77" s="1"/>
      <c r="BS77" s="1"/>
      <c r="BT77" s="1"/>
      <c r="BU77" s="30">
        <v>2008</v>
      </c>
      <c r="BV77" s="29">
        <v>2035</v>
      </c>
      <c r="BW77" s="30">
        <v>74</v>
      </c>
      <c r="BX77" s="33"/>
      <c r="BY77" s="22">
        <v>2160</v>
      </c>
      <c r="BZ77" s="23">
        <v>2189</v>
      </c>
      <c r="CA77" s="22">
        <v>74</v>
      </c>
      <c r="CB77" s="33"/>
    </row>
    <row r="78" spans="1:80" x14ac:dyDescent="0.25">
      <c r="A78" s="20">
        <v>2369</v>
      </c>
      <c r="B78" s="21">
        <v>2400</v>
      </c>
      <c r="C78" s="20">
        <v>75</v>
      </c>
      <c r="D78" s="1"/>
      <c r="E78" s="22">
        <v>1777</v>
      </c>
      <c r="F78" s="23">
        <v>1800</v>
      </c>
      <c r="G78" s="22">
        <v>75</v>
      </c>
      <c r="H78" s="1"/>
      <c r="I78" s="22">
        <v>2189</v>
      </c>
      <c r="J78" s="23">
        <v>2213</v>
      </c>
      <c r="K78" s="22">
        <v>75</v>
      </c>
      <c r="L78" s="1"/>
      <c r="M78" s="22">
        <v>2184</v>
      </c>
      <c r="N78" s="23">
        <v>2213</v>
      </c>
      <c r="O78" s="22">
        <v>75</v>
      </c>
      <c r="P78" s="1"/>
      <c r="Q78" s="22">
        <v>2369</v>
      </c>
      <c r="R78" s="23">
        <v>2400</v>
      </c>
      <c r="S78" s="22">
        <v>75</v>
      </c>
      <c r="U78" s="22">
        <v>2813</v>
      </c>
      <c r="V78" s="23">
        <v>2850</v>
      </c>
      <c r="W78" s="22">
        <v>75</v>
      </c>
      <c r="X78" s="1"/>
      <c r="Y78" s="17"/>
      <c r="Z78" s="16"/>
      <c r="AA78" s="27"/>
      <c r="AB78" s="1"/>
      <c r="AC78" s="17"/>
      <c r="AD78" s="16"/>
      <c r="AE78" s="27"/>
      <c r="AF78" s="1"/>
      <c r="AG78" s="17"/>
      <c r="AH78" s="16"/>
      <c r="AI78" s="27"/>
      <c r="AJ78" s="1"/>
      <c r="AK78" s="17"/>
      <c r="AL78" s="16"/>
      <c r="AM78" s="27"/>
      <c r="AO78" s="22">
        <v>2560</v>
      </c>
      <c r="AP78" s="23">
        <v>2593</v>
      </c>
      <c r="AQ78" s="22">
        <v>75</v>
      </c>
      <c r="AR78" s="1"/>
      <c r="AS78" s="22">
        <v>2185</v>
      </c>
      <c r="AT78" s="23">
        <v>2213</v>
      </c>
      <c r="AU78" s="30">
        <v>75</v>
      </c>
      <c r="AV78" s="1"/>
      <c r="AW78" s="22">
        <v>2433</v>
      </c>
      <c r="AX78" s="23">
        <v>2465</v>
      </c>
      <c r="AY78" s="30">
        <v>75</v>
      </c>
      <c r="AZ78" s="1"/>
      <c r="BA78" s="22">
        <v>2036</v>
      </c>
      <c r="BB78" s="23">
        <v>2062</v>
      </c>
      <c r="BC78" s="30">
        <v>75</v>
      </c>
      <c r="BD78" s="1"/>
      <c r="BE78" s="22">
        <v>2190</v>
      </c>
      <c r="BF78" s="23">
        <v>2218</v>
      </c>
      <c r="BG78" s="30">
        <v>75</v>
      </c>
      <c r="BI78" s="28">
        <v>2560</v>
      </c>
      <c r="BJ78" s="29">
        <v>2593</v>
      </c>
      <c r="BK78" s="30">
        <v>75</v>
      </c>
      <c r="BL78" s="33"/>
      <c r="BM78" s="1"/>
      <c r="BN78" s="1"/>
      <c r="BO78" s="1"/>
      <c r="BP78" s="1"/>
      <c r="BQ78" s="1"/>
      <c r="BR78" s="1"/>
      <c r="BS78" s="1"/>
      <c r="BT78" s="1"/>
      <c r="BU78" s="28">
        <v>2036</v>
      </c>
      <c r="BV78" s="29">
        <v>2062</v>
      </c>
      <c r="BW78" s="30">
        <v>75</v>
      </c>
      <c r="BX78" s="33"/>
      <c r="BY78" s="22">
        <v>2190</v>
      </c>
      <c r="BZ78" s="23">
        <v>2218</v>
      </c>
      <c r="CA78" s="22">
        <v>75</v>
      </c>
      <c r="CB78" s="33"/>
    </row>
    <row r="79" spans="1:80" x14ac:dyDescent="0.25">
      <c r="A79" s="20">
        <v>2401</v>
      </c>
      <c r="B79" s="21">
        <v>2432</v>
      </c>
      <c r="C79" s="20">
        <v>76</v>
      </c>
      <c r="D79" s="1"/>
      <c r="E79" s="22">
        <v>1801</v>
      </c>
      <c r="F79" s="23">
        <v>1824</v>
      </c>
      <c r="G79" s="22">
        <v>76</v>
      </c>
      <c r="H79" s="1"/>
      <c r="I79" s="22">
        <v>2219</v>
      </c>
      <c r="J79" s="23">
        <v>2242</v>
      </c>
      <c r="K79" s="22">
        <v>76</v>
      </c>
      <c r="L79" s="1"/>
      <c r="M79" s="22">
        <v>2214</v>
      </c>
      <c r="N79" s="23">
        <v>2242</v>
      </c>
      <c r="O79" s="22">
        <v>76</v>
      </c>
      <c r="P79" s="1"/>
      <c r="Q79" s="22">
        <v>2401</v>
      </c>
      <c r="R79" s="23">
        <v>2432</v>
      </c>
      <c r="S79" s="22">
        <v>76</v>
      </c>
      <c r="U79" s="22">
        <v>2851</v>
      </c>
      <c r="V79" s="23">
        <v>2888</v>
      </c>
      <c r="W79" s="22">
        <v>76</v>
      </c>
      <c r="X79" s="1"/>
      <c r="Y79" s="17"/>
      <c r="Z79" s="16"/>
      <c r="AA79" s="27"/>
      <c r="AB79" s="1"/>
      <c r="AC79" s="17"/>
      <c r="AD79" s="16"/>
      <c r="AE79" s="27"/>
      <c r="AF79" s="1"/>
      <c r="AG79" s="17"/>
      <c r="AH79" s="16"/>
      <c r="AI79" s="27"/>
      <c r="AJ79" s="1"/>
      <c r="AK79" s="17"/>
      <c r="AL79" s="16"/>
      <c r="AM79" s="27"/>
      <c r="AO79" s="22">
        <v>2594</v>
      </c>
      <c r="AP79" s="23">
        <v>2628</v>
      </c>
      <c r="AQ79" s="22">
        <v>76</v>
      </c>
      <c r="AR79" s="1"/>
      <c r="AS79" s="22">
        <v>2214</v>
      </c>
      <c r="AT79" s="23">
        <v>2243</v>
      </c>
      <c r="AU79" s="30">
        <v>76</v>
      </c>
      <c r="AV79" s="1"/>
      <c r="AW79" s="22">
        <v>2466</v>
      </c>
      <c r="AX79" s="23">
        <v>2498</v>
      </c>
      <c r="AY79" s="30">
        <v>76</v>
      </c>
      <c r="AZ79" s="1"/>
      <c r="BA79" s="22">
        <v>2063</v>
      </c>
      <c r="BB79" s="23">
        <v>2090</v>
      </c>
      <c r="BC79" s="30">
        <v>76</v>
      </c>
      <c r="BD79" s="1"/>
      <c r="BE79" s="22">
        <v>2219</v>
      </c>
      <c r="BF79" s="23">
        <v>2248</v>
      </c>
      <c r="BG79" s="30">
        <v>76</v>
      </c>
      <c r="BI79" s="28">
        <v>2594</v>
      </c>
      <c r="BJ79" s="29">
        <v>2628</v>
      </c>
      <c r="BK79" s="30">
        <v>76</v>
      </c>
      <c r="BL79" s="33"/>
      <c r="BM79" s="1"/>
      <c r="BN79" s="1"/>
      <c r="BO79" s="1"/>
      <c r="BP79" s="1"/>
      <c r="BQ79" s="1"/>
      <c r="BR79" s="1"/>
      <c r="BS79" s="1"/>
      <c r="BT79" s="1"/>
      <c r="BU79" s="28">
        <v>2063</v>
      </c>
      <c r="BV79" s="29">
        <v>2090</v>
      </c>
      <c r="BW79" s="30">
        <v>76</v>
      </c>
      <c r="BX79" s="33"/>
      <c r="BY79" s="22">
        <v>2219</v>
      </c>
      <c r="BZ79" s="23">
        <v>2248</v>
      </c>
      <c r="CA79" s="22">
        <v>76</v>
      </c>
      <c r="CB79" s="33"/>
    </row>
    <row r="80" spans="1:80" x14ac:dyDescent="0.25">
      <c r="A80" s="20">
        <v>2433</v>
      </c>
      <c r="B80" s="21">
        <v>2464</v>
      </c>
      <c r="C80" s="20">
        <v>77</v>
      </c>
      <c r="D80" s="1"/>
      <c r="E80" s="22">
        <v>1825</v>
      </c>
      <c r="F80" s="23">
        <v>1848</v>
      </c>
      <c r="G80" s="22">
        <v>77</v>
      </c>
      <c r="H80" s="1"/>
      <c r="I80" s="22">
        <v>2248</v>
      </c>
      <c r="J80" s="23">
        <v>2272</v>
      </c>
      <c r="K80" s="22">
        <v>77</v>
      </c>
      <c r="L80" s="1"/>
      <c r="M80" s="22">
        <v>2243</v>
      </c>
      <c r="N80" s="23">
        <v>2272</v>
      </c>
      <c r="O80" s="22">
        <v>77</v>
      </c>
      <c r="P80" s="1"/>
      <c r="Q80" s="22">
        <v>2433</v>
      </c>
      <c r="R80" s="23">
        <v>2464</v>
      </c>
      <c r="S80" s="22">
        <v>77</v>
      </c>
      <c r="U80" s="22">
        <v>2889</v>
      </c>
      <c r="V80" s="23">
        <v>2926</v>
      </c>
      <c r="W80" s="22">
        <v>77</v>
      </c>
      <c r="X80" s="1"/>
      <c r="Y80" s="17"/>
      <c r="Z80" s="16"/>
      <c r="AA80" s="27"/>
      <c r="AB80" s="1"/>
      <c r="AC80" s="17"/>
      <c r="AD80" s="16"/>
      <c r="AE80" s="27"/>
      <c r="AF80" s="1"/>
      <c r="AG80" s="17"/>
      <c r="AH80" s="16"/>
      <c r="AI80" s="27"/>
      <c r="AJ80" s="1"/>
      <c r="AK80" s="17"/>
      <c r="AL80" s="16"/>
      <c r="AM80" s="27"/>
      <c r="AO80" s="22">
        <v>2629</v>
      </c>
      <c r="AP80" s="23">
        <v>2662</v>
      </c>
      <c r="AQ80" s="22">
        <v>77</v>
      </c>
      <c r="AR80" s="1"/>
      <c r="AS80" s="22">
        <v>2244</v>
      </c>
      <c r="AT80" s="23">
        <v>2272</v>
      </c>
      <c r="AU80" s="30">
        <v>77</v>
      </c>
      <c r="AV80" s="1"/>
      <c r="AW80" s="22">
        <v>2499</v>
      </c>
      <c r="AX80" s="23">
        <v>2531</v>
      </c>
      <c r="AY80" s="30">
        <v>77</v>
      </c>
      <c r="AZ80" s="1"/>
      <c r="BA80" s="22">
        <v>2091</v>
      </c>
      <c r="BB80" s="23">
        <v>2117</v>
      </c>
      <c r="BC80" s="30">
        <v>77</v>
      </c>
      <c r="BD80" s="1"/>
      <c r="BE80" s="22">
        <v>2249</v>
      </c>
      <c r="BF80" s="23">
        <v>2277</v>
      </c>
      <c r="BG80" s="30">
        <v>77</v>
      </c>
      <c r="BI80" s="28">
        <v>2629</v>
      </c>
      <c r="BJ80" s="29">
        <v>2662</v>
      </c>
      <c r="BK80" s="30">
        <v>77</v>
      </c>
      <c r="BL80" s="33"/>
      <c r="BM80" s="1"/>
      <c r="BN80" s="1"/>
      <c r="BO80" s="1"/>
      <c r="BP80" s="1"/>
      <c r="BQ80" s="1"/>
      <c r="BR80" s="1"/>
      <c r="BS80" s="1"/>
      <c r="BT80" s="1"/>
      <c r="BU80" s="28">
        <v>2091</v>
      </c>
      <c r="BV80" s="29">
        <v>2117</v>
      </c>
      <c r="BW80" s="30">
        <v>77</v>
      </c>
      <c r="BX80" s="33"/>
      <c r="BY80" s="22">
        <v>2249</v>
      </c>
      <c r="BZ80" s="23">
        <v>2277</v>
      </c>
      <c r="CA80" s="22">
        <v>77</v>
      </c>
      <c r="CB80" s="33"/>
    </row>
    <row r="81" spans="1:80" x14ac:dyDescent="0.25">
      <c r="A81" s="20">
        <v>2465</v>
      </c>
      <c r="B81" s="21">
        <v>2496</v>
      </c>
      <c r="C81" s="20">
        <v>78</v>
      </c>
      <c r="D81" s="1"/>
      <c r="E81" s="22">
        <v>1849</v>
      </c>
      <c r="F81" s="23">
        <v>1872</v>
      </c>
      <c r="G81" s="22">
        <v>78</v>
      </c>
      <c r="H81" s="1"/>
      <c r="I81" s="22">
        <v>2278</v>
      </c>
      <c r="J81" s="23">
        <v>2301</v>
      </c>
      <c r="K81" s="22">
        <v>78</v>
      </c>
      <c r="L81" s="1"/>
      <c r="M81" s="22">
        <v>2273</v>
      </c>
      <c r="N81" s="23">
        <v>2301</v>
      </c>
      <c r="O81" s="22">
        <v>78</v>
      </c>
      <c r="P81" s="1"/>
      <c r="Q81" s="22">
        <v>2465</v>
      </c>
      <c r="R81" s="23">
        <v>2496</v>
      </c>
      <c r="S81" s="22">
        <v>78</v>
      </c>
      <c r="U81" s="22">
        <v>2927</v>
      </c>
      <c r="V81" s="23">
        <v>2964</v>
      </c>
      <c r="W81" s="22">
        <v>78</v>
      </c>
      <c r="X81" s="1"/>
      <c r="Y81" s="17"/>
      <c r="Z81" s="16"/>
      <c r="AA81" s="27"/>
      <c r="AB81" s="1"/>
      <c r="AC81" s="17"/>
      <c r="AD81" s="16"/>
      <c r="AE81" s="27"/>
      <c r="AF81" s="1"/>
      <c r="AG81" s="17"/>
      <c r="AH81" s="16"/>
      <c r="AI81" s="27"/>
      <c r="AJ81" s="1"/>
      <c r="AK81" s="17"/>
      <c r="AL81" s="16"/>
      <c r="AM81" s="27"/>
      <c r="AO81" s="22">
        <v>2663</v>
      </c>
      <c r="AP81" s="23">
        <v>2697</v>
      </c>
      <c r="AQ81" s="22">
        <v>78</v>
      </c>
      <c r="AR81" s="1"/>
      <c r="AS81" s="22">
        <v>2273</v>
      </c>
      <c r="AT81" s="23">
        <v>2302</v>
      </c>
      <c r="AU81" s="30">
        <v>78</v>
      </c>
      <c r="AV81" s="1"/>
      <c r="AW81" s="22">
        <v>2532</v>
      </c>
      <c r="AX81" s="23">
        <v>2564</v>
      </c>
      <c r="AY81" s="30">
        <v>78</v>
      </c>
      <c r="AZ81" s="1"/>
      <c r="BA81" s="22">
        <v>2118</v>
      </c>
      <c r="BB81" s="23">
        <v>2145</v>
      </c>
      <c r="BC81" s="30">
        <v>78</v>
      </c>
      <c r="BD81" s="1"/>
      <c r="BE81" s="22">
        <v>2278</v>
      </c>
      <c r="BF81" s="23">
        <v>2307</v>
      </c>
      <c r="BG81" s="30">
        <v>78</v>
      </c>
      <c r="BI81" s="28">
        <v>2663</v>
      </c>
      <c r="BJ81" s="29">
        <v>2697</v>
      </c>
      <c r="BK81" s="30">
        <v>78</v>
      </c>
      <c r="BL81" s="33"/>
      <c r="BM81" s="1"/>
      <c r="BN81" s="1"/>
      <c r="BO81" s="1"/>
      <c r="BP81" s="1"/>
      <c r="BQ81" s="1"/>
      <c r="BR81" s="1"/>
      <c r="BS81" s="1"/>
      <c r="BT81" s="1"/>
      <c r="BU81" s="28">
        <v>2118</v>
      </c>
      <c r="BV81" s="29">
        <v>2145</v>
      </c>
      <c r="BW81" s="30">
        <v>78</v>
      </c>
      <c r="BX81" s="33"/>
      <c r="BY81" s="22">
        <v>2278</v>
      </c>
      <c r="BZ81" s="23">
        <v>2307</v>
      </c>
      <c r="CA81" s="22">
        <v>78</v>
      </c>
      <c r="CB81" s="33"/>
    </row>
    <row r="82" spans="1:80" x14ac:dyDescent="0.25">
      <c r="A82" s="20">
        <v>2497</v>
      </c>
      <c r="B82" s="21">
        <v>2528</v>
      </c>
      <c r="C82" s="20">
        <v>79</v>
      </c>
      <c r="D82" s="1"/>
      <c r="E82" s="22">
        <v>1873</v>
      </c>
      <c r="F82" s="23">
        <v>1896</v>
      </c>
      <c r="G82" s="22">
        <v>79</v>
      </c>
      <c r="H82" s="1"/>
      <c r="I82" s="22">
        <v>2307</v>
      </c>
      <c r="J82" s="23">
        <v>2331</v>
      </c>
      <c r="K82" s="22">
        <v>79</v>
      </c>
      <c r="L82" s="1"/>
      <c r="M82" s="22">
        <v>2302</v>
      </c>
      <c r="N82" s="23">
        <v>2331</v>
      </c>
      <c r="O82" s="22">
        <v>79</v>
      </c>
      <c r="P82" s="1"/>
      <c r="Q82" s="22">
        <v>2497</v>
      </c>
      <c r="R82" s="23">
        <v>2528</v>
      </c>
      <c r="S82" s="22">
        <v>79</v>
      </c>
      <c r="U82" s="22">
        <v>2965</v>
      </c>
      <c r="V82" s="23">
        <v>3002</v>
      </c>
      <c r="W82" s="22">
        <v>79</v>
      </c>
      <c r="X82" s="1"/>
      <c r="Y82" s="17"/>
      <c r="Z82" s="16"/>
      <c r="AA82" s="27"/>
      <c r="AB82" s="1"/>
      <c r="AC82" s="17"/>
      <c r="AD82" s="16"/>
      <c r="AE82" s="27"/>
      <c r="AF82" s="1"/>
      <c r="AG82" s="17"/>
      <c r="AH82" s="16"/>
      <c r="AI82" s="27"/>
      <c r="AJ82" s="1"/>
      <c r="AK82" s="17"/>
      <c r="AL82" s="16"/>
      <c r="AM82" s="27"/>
      <c r="AO82" s="22">
        <v>2698</v>
      </c>
      <c r="AP82" s="23">
        <v>2732</v>
      </c>
      <c r="AQ82" s="22">
        <v>79</v>
      </c>
      <c r="AR82" s="1"/>
      <c r="AS82" s="22">
        <v>2303</v>
      </c>
      <c r="AT82" s="23">
        <v>2331</v>
      </c>
      <c r="AU82" s="30">
        <v>79</v>
      </c>
      <c r="AV82" s="1"/>
      <c r="AW82" s="22">
        <v>2565</v>
      </c>
      <c r="AX82" s="23">
        <v>2597</v>
      </c>
      <c r="AY82" s="30">
        <v>79</v>
      </c>
      <c r="AZ82" s="1"/>
      <c r="BA82" s="22">
        <v>2146</v>
      </c>
      <c r="BB82" s="23">
        <v>2172</v>
      </c>
      <c r="BC82" s="30">
        <v>79</v>
      </c>
      <c r="BD82" s="1"/>
      <c r="BE82" s="22">
        <v>2308</v>
      </c>
      <c r="BF82" s="23">
        <v>2337</v>
      </c>
      <c r="BG82" s="30">
        <v>79</v>
      </c>
      <c r="BI82" s="28">
        <v>2698</v>
      </c>
      <c r="BJ82" s="29">
        <v>2732</v>
      </c>
      <c r="BK82" s="30">
        <v>79</v>
      </c>
      <c r="BL82" s="33"/>
      <c r="BM82" s="1"/>
      <c r="BN82" s="1"/>
      <c r="BO82" s="1"/>
      <c r="BP82" s="1"/>
      <c r="BQ82" s="1"/>
      <c r="BR82" s="1"/>
      <c r="BS82" s="1"/>
      <c r="BT82" s="1"/>
      <c r="BU82" s="28">
        <v>2146</v>
      </c>
      <c r="BV82" s="29">
        <v>2172</v>
      </c>
      <c r="BW82" s="30">
        <v>79</v>
      </c>
      <c r="BX82" s="33"/>
      <c r="BY82" s="22">
        <v>2308</v>
      </c>
      <c r="BZ82" s="23">
        <v>2337</v>
      </c>
      <c r="CA82" s="22">
        <v>79</v>
      </c>
      <c r="CB82" s="33"/>
    </row>
    <row r="83" spans="1:80" x14ac:dyDescent="0.25">
      <c r="A83" s="20">
        <v>2529</v>
      </c>
      <c r="B83" s="21">
        <v>2560</v>
      </c>
      <c r="C83" s="20">
        <v>80</v>
      </c>
      <c r="D83" s="1"/>
      <c r="E83" s="22">
        <v>1897</v>
      </c>
      <c r="F83" s="23">
        <v>1920</v>
      </c>
      <c r="G83" s="22">
        <v>80</v>
      </c>
      <c r="H83" s="1"/>
      <c r="I83" s="22">
        <v>2337</v>
      </c>
      <c r="J83" s="23">
        <v>2360</v>
      </c>
      <c r="K83" s="22">
        <v>80</v>
      </c>
      <c r="L83" s="1"/>
      <c r="M83" s="22">
        <v>2332</v>
      </c>
      <c r="N83" s="23">
        <v>2360</v>
      </c>
      <c r="O83" s="22">
        <v>80</v>
      </c>
      <c r="P83" s="1"/>
      <c r="Q83" s="22">
        <v>2529</v>
      </c>
      <c r="R83" s="23">
        <v>2560</v>
      </c>
      <c r="S83" s="22">
        <v>80</v>
      </c>
      <c r="U83" s="22">
        <v>3003</v>
      </c>
      <c r="V83" s="23">
        <v>3040</v>
      </c>
      <c r="W83" s="22">
        <v>80</v>
      </c>
      <c r="X83" s="1"/>
      <c r="Y83" s="17"/>
      <c r="Z83" s="16"/>
      <c r="AA83" s="27"/>
      <c r="AB83" s="1"/>
      <c r="AC83" s="17"/>
      <c r="AD83" s="16"/>
      <c r="AE83" s="27"/>
      <c r="AF83" s="1"/>
      <c r="AG83" s="17"/>
      <c r="AH83" s="16"/>
      <c r="AI83" s="27"/>
      <c r="AJ83" s="1"/>
      <c r="AK83" s="17"/>
      <c r="AL83" s="16"/>
      <c r="AM83" s="27"/>
      <c r="AO83" s="22">
        <v>2733</v>
      </c>
      <c r="AP83" s="23">
        <v>2766</v>
      </c>
      <c r="AQ83" s="22">
        <v>80</v>
      </c>
      <c r="AR83" s="1"/>
      <c r="AS83" s="22">
        <v>2332</v>
      </c>
      <c r="AT83" s="23">
        <v>2361</v>
      </c>
      <c r="AU83" s="30">
        <v>80</v>
      </c>
      <c r="AV83" s="1"/>
      <c r="AW83" s="22">
        <v>2598</v>
      </c>
      <c r="AX83" s="23">
        <v>2630</v>
      </c>
      <c r="AY83" s="30">
        <v>80</v>
      </c>
      <c r="AZ83" s="1"/>
      <c r="BA83" s="22">
        <v>2173</v>
      </c>
      <c r="BB83" s="23">
        <v>2200</v>
      </c>
      <c r="BC83" s="30">
        <v>80</v>
      </c>
      <c r="BD83" s="1"/>
      <c r="BE83" s="22">
        <v>2338</v>
      </c>
      <c r="BF83" s="23">
        <v>2366</v>
      </c>
      <c r="BG83" s="30">
        <v>80</v>
      </c>
      <c r="BI83" s="28">
        <v>2733</v>
      </c>
      <c r="BJ83" s="29">
        <v>2766</v>
      </c>
      <c r="BK83" s="30">
        <v>80</v>
      </c>
      <c r="BL83" s="33"/>
      <c r="BM83" s="1"/>
      <c r="BN83" s="1"/>
      <c r="BO83" s="1"/>
      <c r="BP83" s="1"/>
      <c r="BQ83" s="1"/>
      <c r="BR83" s="1"/>
      <c r="BS83" s="1"/>
      <c r="BT83" s="1"/>
      <c r="BU83" s="28">
        <v>2173</v>
      </c>
      <c r="BV83" s="29">
        <v>2200</v>
      </c>
      <c r="BW83" s="30">
        <v>80</v>
      </c>
      <c r="BX83" s="33"/>
      <c r="BY83" s="22">
        <v>2338</v>
      </c>
      <c r="BZ83" s="23">
        <v>2366</v>
      </c>
      <c r="CA83" s="22">
        <v>80</v>
      </c>
      <c r="CB83" s="33"/>
    </row>
    <row r="84" spans="1:80" x14ac:dyDescent="0.25">
      <c r="A84" s="20">
        <v>2561</v>
      </c>
      <c r="B84" s="21">
        <v>2592</v>
      </c>
      <c r="C84" s="20">
        <v>81</v>
      </c>
      <c r="D84" s="1"/>
      <c r="E84" s="22">
        <v>1921</v>
      </c>
      <c r="F84" s="23">
        <v>1944</v>
      </c>
      <c r="G84" s="22">
        <v>81</v>
      </c>
      <c r="H84" s="1"/>
      <c r="I84" s="22">
        <v>2366</v>
      </c>
      <c r="J84" s="23">
        <v>2390</v>
      </c>
      <c r="K84" s="22">
        <v>81</v>
      </c>
      <c r="L84" s="1"/>
      <c r="M84" s="22">
        <v>2361</v>
      </c>
      <c r="N84" s="23">
        <v>2390</v>
      </c>
      <c r="O84" s="22">
        <v>81</v>
      </c>
      <c r="P84" s="1"/>
      <c r="Q84" s="22">
        <v>2561</v>
      </c>
      <c r="R84" s="23">
        <v>2592</v>
      </c>
      <c r="S84" s="22">
        <v>81</v>
      </c>
      <c r="U84" s="22">
        <v>3041</v>
      </c>
      <c r="V84" s="23">
        <v>3078</v>
      </c>
      <c r="W84" s="22">
        <v>81</v>
      </c>
      <c r="X84" s="1"/>
      <c r="Y84" s="17"/>
      <c r="Z84" s="16"/>
      <c r="AA84" s="27"/>
      <c r="AB84" s="1"/>
      <c r="AC84" s="17"/>
      <c r="AD84" s="16"/>
      <c r="AE84" s="27"/>
      <c r="AF84" s="1"/>
      <c r="AG84" s="17"/>
      <c r="AH84" s="16"/>
      <c r="AI84" s="27"/>
      <c r="AJ84" s="1"/>
      <c r="AK84" s="17"/>
      <c r="AL84" s="16"/>
      <c r="AM84" s="27"/>
      <c r="AO84" s="22">
        <v>2767</v>
      </c>
      <c r="AP84" s="23">
        <v>2801</v>
      </c>
      <c r="AQ84" s="22">
        <v>81</v>
      </c>
      <c r="AR84" s="1"/>
      <c r="AS84" s="22">
        <v>2362</v>
      </c>
      <c r="AT84" s="23">
        <v>2390</v>
      </c>
      <c r="AU84" s="30">
        <v>81</v>
      </c>
      <c r="AV84" s="1"/>
      <c r="AW84" s="22">
        <v>2631</v>
      </c>
      <c r="AX84" s="23">
        <v>2662</v>
      </c>
      <c r="AY84" s="30">
        <v>81</v>
      </c>
      <c r="AZ84" s="1"/>
      <c r="BA84" s="22">
        <v>2201</v>
      </c>
      <c r="BB84" s="23">
        <v>2227</v>
      </c>
      <c r="BC84" s="30">
        <v>81</v>
      </c>
      <c r="BD84" s="1"/>
      <c r="BE84" s="22">
        <v>2367</v>
      </c>
      <c r="BF84" s="23">
        <v>2396</v>
      </c>
      <c r="BG84" s="30">
        <v>81</v>
      </c>
      <c r="BI84" s="28">
        <v>2767</v>
      </c>
      <c r="BJ84" s="29">
        <v>2801</v>
      </c>
      <c r="BK84" s="30">
        <v>81</v>
      </c>
      <c r="BL84" s="33"/>
      <c r="BM84" s="1"/>
      <c r="BN84" s="1"/>
      <c r="BO84" s="1"/>
      <c r="BP84" s="1"/>
      <c r="BQ84" s="1"/>
      <c r="BR84" s="1"/>
      <c r="BS84" s="1"/>
      <c r="BT84" s="1"/>
      <c r="BU84" s="28">
        <v>2201</v>
      </c>
      <c r="BV84" s="29">
        <v>2227</v>
      </c>
      <c r="BW84" s="30">
        <v>81</v>
      </c>
      <c r="BX84" s="33"/>
      <c r="BY84" s="22">
        <v>2367</v>
      </c>
      <c r="BZ84" s="23">
        <v>2396</v>
      </c>
      <c r="CA84" s="22">
        <v>81</v>
      </c>
      <c r="CB84" s="33"/>
    </row>
    <row r="85" spans="1:80" x14ac:dyDescent="0.25">
      <c r="A85" s="20">
        <v>2593</v>
      </c>
      <c r="B85" s="21">
        <v>2624</v>
      </c>
      <c r="C85" s="20">
        <v>82</v>
      </c>
      <c r="D85" s="1"/>
      <c r="E85" s="22">
        <v>1945</v>
      </c>
      <c r="F85" s="23">
        <v>1968</v>
      </c>
      <c r="G85" s="22">
        <v>82</v>
      </c>
      <c r="H85" s="1"/>
      <c r="I85" s="22">
        <v>2396</v>
      </c>
      <c r="J85" s="23">
        <v>2419</v>
      </c>
      <c r="K85" s="22">
        <v>82</v>
      </c>
      <c r="L85" s="1"/>
      <c r="M85" s="22">
        <v>2391</v>
      </c>
      <c r="N85" s="23">
        <v>2419</v>
      </c>
      <c r="O85" s="22">
        <v>82</v>
      </c>
      <c r="P85" s="1"/>
      <c r="Q85" s="22">
        <v>2593</v>
      </c>
      <c r="R85" s="23">
        <v>2624</v>
      </c>
      <c r="S85" s="22">
        <v>82</v>
      </c>
      <c r="U85" s="22">
        <v>3079</v>
      </c>
      <c r="V85" s="23">
        <v>3116</v>
      </c>
      <c r="W85" s="22">
        <v>82</v>
      </c>
      <c r="X85" s="1"/>
      <c r="Y85" s="17"/>
      <c r="Z85" s="16"/>
      <c r="AA85" s="27"/>
      <c r="AB85" s="1"/>
      <c r="AC85" s="17"/>
      <c r="AD85" s="16"/>
      <c r="AE85" s="27"/>
      <c r="AF85" s="1"/>
      <c r="AG85" s="17"/>
      <c r="AH85" s="16"/>
      <c r="AI85" s="27"/>
      <c r="AJ85" s="1"/>
      <c r="AK85" s="17"/>
      <c r="AL85" s="16"/>
      <c r="AM85" s="27"/>
      <c r="AO85" s="22">
        <v>2802</v>
      </c>
      <c r="AP85" s="23">
        <v>2835</v>
      </c>
      <c r="AQ85" s="22">
        <v>82</v>
      </c>
      <c r="AR85" s="1"/>
      <c r="AS85" s="22">
        <v>2391</v>
      </c>
      <c r="AT85" s="23">
        <v>2420</v>
      </c>
      <c r="AU85" s="30">
        <v>82</v>
      </c>
      <c r="AV85" s="1"/>
      <c r="AW85" s="22">
        <v>2663</v>
      </c>
      <c r="AX85" s="23">
        <v>2695</v>
      </c>
      <c r="AY85" s="30">
        <v>82</v>
      </c>
      <c r="AZ85" s="1"/>
      <c r="BA85" s="22">
        <v>2228</v>
      </c>
      <c r="BB85" s="23">
        <v>2255</v>
      </c>
      <c r="BC85" s="30">
        <v>82</v>
      </c>
      <c r="BD85" s="1"/>
      <c r="BE85" s="22">
        <v>2397</v>
      </c>
      <c r="BF85" s="23">
        <v>2425</v>
      </c>
      <c r="BG85" s="30">
        <v>82</v>
      </c>
      <c r="BI85" s="28">
        <v>2802</v>
      </c>
      <c r="BJ85" s="29">
        <v>2835</v>
      </c>
      <c r="BK85" s="30">
        <v>82</v>
      </c>
      <c r="BL85" s="33"/>
      <c r="BM85" s="1"/>
      <c r="BN85" s="1"/>
      <c r="BO85" s="1"/>
      <c r="BP85" s="1"/>
      <c r="BQ85" s="1"/>
      <c r="BR85" s="1"/>
      <c r="BS85" s="1"/>
      <c r="BT85" s="1"/>
      <c r="BU85" s="28">
        <v>2228</v>
      </c>
      <c r="BV85" s="29">
        <v>2255</v>
      </c>
      <c r="BW85" s="30">
        <v>82</v>
      </c>
      <c r="BX85" s="33"/>
      <c r="BY85" s="22">
        <v>2397</v>
      </c>
      <c r="BZ85" s="23">
        <v>2425</v>
      </c>
      <c r="CA85" s="22">
        <v>82</v>
      </c>
      <c r="CB85" s="33"/>
    </row>
    <row r="86" spans="1:80" x14ac:dyDescent="0.25">
      <c r="A86" s="20">
        <v>2625</v>
      </c>
      <c r="B86" s="21">
        <v>2656</v>
      </c>
      <c r="C86" s="20">
        <v>83</v>
      </c>
      <c r="D86" s="1"/>
      <c r="E86" s="22">
        <v>1969</v>
      </c>
      <c r="F86" s="23">
        <v>1992</v>
      </c>
      <c r="G86" s="22">
        <v>83</v>
      </c>
      <c r="H86" s="1"/>
      <c r="I86" s="22">
        <v>2425</v>
      </c>
      <c r="J86" s="23">
        <v>2449</v>
      </c>
      <c r="K86" s="22">
        <v>83</v>
      </c>
      <c r="L86" s="1"/>
      <c r="M86" s="22">
        <v>2420</v>
      </c>
      <c r="N86" s="23">
        <v>2449</v>
      </c>
      <c r="O86" s="22">
        <v>83</v>
      </c>
      <c r="P86" s="1"/>
      <c r="Q86" s="22">
        <v>2625</v>
      </c>
      <c r="R86" s="23">
        <v>2656</v>
      </c>
      <c r="S86" s="22">
        <v>83</v>
      </c>
      <c r="U86" s="22">
        <v>3117</v>
      </c>
      <c r="V86" s="23">
        <v>3154</v>
      </c>
      <c r="W86" s="22">
        <v>83</v>
      </c>
      <c r="X86" s="1"/>
      <c r="Y86" s="17"/>
      <c r="Z86" s="16"/>
      <c r="AA86" s="27"/>
      <c r="AB86" s="1"/>
      <c r="AC86" s="17"/>
      <c r="AD86" s="16"/>
      <c r="AE86" s="27"/>
      <c r="AF86" s="1"/>
      <c r="AG86" s="17"/>
      <c r="AH86" s="16"/>
      <c r="AI86" s="27"/>
      <c r="AJ86" s="1"/>
      <c r="AK86" s="17"/>
      <c r="AL86" s="16"/>
      <c r="AM86" s="27"/>
      <c r="AO86" s="22">
        <v>2836</v>
      </c>
      <c r="AP86" s="23">
        <v>2870</v>
      </c>
      <c r="AQ86" s="22">
        <v>83</v>
      </c>
      <c r="AR86" s="1"/>
      <c r="AS86" s="22">
        <v>2421</v>
      </c>
      <c r="AT86" s="23">
        <v>2449</v>
      </c>
      <c r="AU86" s="30">
        <v>83</v>
      </c>
      <c r="AV86" s="1"/>
      <c r="AW86" s="22">
        <v>2696</v>
      </c>
      <c r="AX86" s="23">
        <v>2728</v>
      </c>
      <c r="AY86" s="30">
        <v>83</v>
      </c>
      <c r="AZ86" s="1"/>
      <c r="BA86" s="22">
        <v>2256</v>
      </c>
      <c r="BB86" s="23">
        <v>2282</v>
      </c>
      <c r="BC86" s="30">
        <v>83</v>
      </c>
      <c r="BD86" s="1"/>
      <c r="BE86" s="22">
        <v>2426</v>
      </c>
      <c r="BF86" s="23">
        <v>2455</v>
      </c>
      <c r="BG86" s="30">
        <v>83</v>
      </c>
      <c r="BI86" s="28">
        <v>2836</v>
      </c>
      <c r="BJ86" s="29">
        <v>2870</v>
      </c>
      <c r="BK86" s="30">
        <v>83</v>
      </c>
      <c r="BL86" s="33"/>
      <c r="BM86" s="1"/>
      <c r="BN86" s="1"/>
      <c r="BO86" s="1"/>
      <c r="BP86" s="1"/>
      <c r="BQ86" s="1"/>
      <c r="BR86" s="1"/>
      <c r="BS86" s="1"/>
      <c r="BT86" s="1"/>
      <c r="BU86" s="28">
        <v>2256</v>
      </c>
      <c r="BV86" s="29">
        <v>2282</v>
      </c>
      <c r="BW86" s="30">
        <v>83</v>
      </c>
      <c r="BX86" s="33"/>
      <c r="BY86" s="22">
        <v>2426</v>
      </c>
      <c r="BZ86" s="23">
        <v>2455</v>
      </c>
      <c r="CA86" s="22">
        <v>83</v>
      </c>
      <c r="CB86" s="33"/>
    </row>
    <row r="87" spans="1:80" x14ac:dyDescent="0.25">
      <c r="A87" s="20">
        <v>2657</v>
      </c>
      <c r="B87" s="21">
        <v>2688</v>
      </c>
      <c r="C87" s="20">
        <v>84</v>
      </c>
      <c r="D87" s="1"/>
      <c r="E87" s="22">
        <v>1993</v>
      </c>
      <c r="F87" s="23">
        <v>2016</v>
      </c>
      <c r="G87" s="22">
        <v>84</v>
      </c>
      <c r="H87" s="1"/>
      <c r="I87" s="22">
        <v>2455</v>
      </c>
      <c r="J87" s="23">
        <v>2478</v>
      </c>
      <c r="K87" s="22">
        <v>84</v>
      </c>
      <c r="L87" s="1"/>
      <c r="M87" s="22">
        <v>2450</v>
      </c>
      <c r="N87" s="23">
        <v>2478</v>
      </c>
      <c r="O87" s="22">
        <v>84</v>
      </c>
      <c r="P87" s="1"/>
      <c r="Q87" s="22">
        <v>2657</v>
      </c>
      <c r="R87" s="23">
        <v>2688</v>
      </c>
      <c r="S87" s="22">
        <v>84</v>
      </c>
      <c r="U87" s="22">
        <v>3155</v>
      </c>
      <c r="V87" s="23">
        <v>3192</v>
      </c>
      <c r="W87" s="22">
        <v>84</v>
      </c>
      <c r="X87" s="1"/>
      <c r="Y87" s="17"/>
      <c r="Z87" s="16"/>
      <c r="AA87" s="27"/>
      <c r="AB87" s="1"/>
      <c r="AC87" s="17"/>
      <c r="AD87" s="16"/>
      <c r="AE87" s="27"/>
      <c r="AF87" s="1"/>
      <c r="AG87" s="17"/>
      <c r="AH87" s="16"/>
      <c r="AI87" s="27"/>
      <c r="AJ87" s="1"/>
      <c r="AK87" s="17"/>
      <c r="AL87" s="16"/>
      <c r="AM87" s="27"/>
      <c r="AO87" s="22">
        <v>2871</v>
      </c>
      <c r="AP87" s="23">
        <v>2905</v>
      </c>
      <c r="AQ87" s="22">
        <v>84</v>
      </c>
      <c r="AR87" s="1"/>
      <c r="AS87" s="22">
        <v>2450</v>
      </c>
      <c r="AT87" s="23">
        <v>2479</v>
      </c>
      <c r="AU87" s="30">
        <v>84</v>
      </c>
      <c r="AV87" s="1"/>
      <c r="AW87" s="22">
        <v>2729</v>
      </c>
      <c r="AX87" s="23">
        <v>2761</v>
      </c>
      <c r="AY87" s="30">
        <v>84</v>
      </c>
      <c r="AZ87" s="1"/>
      <c r="BA87" s="22">
        <v>2283</v>
      </c>
      <c r="BB87" s="23">
        <v>2310</v>
      </c>
      <c r="BC87" s="30">
        <v>84</v>
      </c>
      <c r="BD87" s="1"/>
      <c r="BE87" s="22">
        <v>2456</v>
      </c>
      <c r="BF87" s="23">
        <v>2485</v>
      </c>
      <c r="BG87" s="30">
        <v>84</v>
      </c>
      <c r="BI87" s="28">
        <v>2871</v>
      </c>
      <c r="BJ87" s="29">
        <v>2905</v>
      </c>
      <c r="BK87" s="30">
        <v>84</v>
      </c>
      <c r="BL87" s="33"/>
      <c r="BM87" s="1"/>
      <c r="BN87" s="1"/>
      <c r="BO87" s="1"/>
      <c r="BP87" s="1"/>
      <c r="BQ87" s="1"/>
      <c r="BR87" s="1"/>
      <c r="BS87" s="1"/>
      <c r="BT87" s="1"/>
      <c r="BU87" s="28">
        <v>2283</v>
      </c>
      <c r="BV87" s="29">
        <v>2310</v>
      </c>
      <c r="BW87" s="30">
        <v>84</v>
      </c>
      <c r="BX87" s="33"/>
      <c r="BY87" s="22">
        <v>2456</v>
      </c>
      <c r="BZ87" s="23">
        <v>2485</v>
      </c>
      <c r="CA87" s="22">
        <v>84</v>
      </c>
      <c r="CB87" s="33"/>
    </row>
    <row r="88" spans="1:80" x14ac:dyDescent="0.25">
      <c r="A88" s="20">
        <v>2689</v>
      </c>
      <c r="B88" s="21">
        <v>2720</v>
      </c>
      <c r="C88" s="20">
        <v>85</v>
      </c>
      <c r="D88" s="1"/>
      <c r="E88" s="22">
        <v>2017</v>
      </c>
      <c r="F88" s="23">
        <v>2040</v>
      </c>
      <c r="G88" s="22">
        <v>85</v>
      </c>
      <c r="H88" s="1"/>
      <c r="I88" s="22">
        <v>2484</v>
      </c>
      <c r="J88" s="23">
        <v>2508</v>
      </c>
      <c r="K88" s="22">
        <v>85</v>
      </c>
      <c r="L88" s="1"/>
      <c r="M88" s="22">
        <v>2479</v>
      </c>
      <c r="N88" s="23">
        <v>2508</v>
      </c>
      <c r="O88" s="22">
        <v>85</v>
      </c>
      <c r="P88" s="1"/>
      <c r="Q88" s="22">
        <v>2689</v>
      </c>
      <c r="R88" s="23">
        <v>2720</v>
      </c>
      <c r="S88" s="22">
        <v>85</v>
      </c>
      <c r="U88" s="22">
        <v>3193</v>
      </c>
      <c r="V88" s="23">
        <v>3230</v>
      </c>
      <c r="W88" s="22">
        <v>85</v>
      </c>
      <c r="X88" s="1"/>
      <c r="Y88" s="17"/>
      <c r="Z88" s="16"/>
      <c r="AA88" s="27"/>
      <c r="AB88" s="1"/>
      <c r="AC88" s="17"/>
      <c r="AD88" s="16"/>
      <c r="AE88" s="27"/>
      <c r="AF88" s="1"/>
      <c r="AG88" s="17"/>
      <c r="AH88" s="16"/>
      <c r="AI88" s="27"/>
      <c r="AJ88" s="1"/>
      <c r="AK88" s="17"/>
      <c r="AL88" s="16"/>
      <c r="AM88" s="27"/>
      <c r="AO88" s="22">
        <v>2906</v>
      </c>
      <c r="AP88" s="23">
        <v>2939</v>
      </c>
      <c r="AQ88" s="22">
        <v>85</v>
      </c>
      <c r="AR88" s="1"/>
      <c r="AS88" s="22">
        <v>2480</v>
      </c>
      <c r="AT88" s="23">
        <v>2508</v>
      </c>
      <c r="AU88" s="30">
        <v>85</v>
      </c>
      <c r="AV88" s="1"/>
      <c r="AW88" s="22">
        <v>2762</v>
      </c>
      <c r="AX88" s="23">
        <v>2794</v>
      </c>
      <c r="AY88" s="30">
        <v>85</v>
      </c>
      <c r="AZ88" s="1"/>
      <c r="BA88" s="22">
        <v>2311</v>
      </c>
      <c r="BB88" s="23">
        <v>2337</v>
      </c>
      <c r="BC88" s="30">
        <v>85</v>
      </c>
      <c r="BD88" s="1"/>
      <c r="BE88" s="22">
        <v>2486</v>
      </c>
      <c r="BF88" s="23">
        <v>2514</v>
      </c>
      <c r="BG88" s="30">
        <v>85</v>
      </c>
      <c r="BI88" s="28">
        <v>2906</v>
      </c>
      <c r="BJ88" s="29">
        <v>2939</v>
      </c>
      <c r="BK88" s="30">
        <v>85</v>
      </c>
      <c r="BL88" s="33"/>
      <c r="BM88" s="1"/>
      <c r="BN88" s="1"/>
      <c r="BO88" s="1"/>
      <c r="BP88" s="1"/>
      <c r="BQ88" s="1"/>
      <c r="BR88" s="1"/>
      <c r="BS88" s="1"/>
      <c r="BT88" s="1"/>
      <c r="BU88" s="28">
        <v>2311</v>
      </c>
      <c r="BV88" s="29">
        <v>2337</v>
      </c>
      <c r="BW88" s="30">
        <v>85</v>
      </c>
      <c r="BX88" s="33"/>
      <c r="BY88" s="22">
        <v>2486</v>
      </c>
      <c r="BZ88" s="23">
        <v>2514</v>
      </c>
      <c r="CA88" s="22">
        <v>85</v>
      </c>
      <c r="CB88" s="33"/>
    </row>
    <row r="89" spans="1:80" x14ac:dyDescent="0.25">
      <c r="A89" s="20">
        <v>2721</v>
      </c>
      <c r="B89" s="21">
        <v>2752</v>
      </c>
      <c r="C89" s="20">
        <v>86</v>
      </c>
      <c r="D89" s="1"/>
      <c r="E89" s="22">
        <v>2041</v>
      </c>
      <c r="F89" s="23">
        <v>2064</v>
      </c>
      <c r="G89" s="22">
        <v>86</v>
      </c>
      <c r="H89" s="1"/>
      <c r="I89" s="22">
        <v>2514</v>
      </c>
      <c r="J89" s="23">
        <v>2537</v>
      </c>
      <c r="K89" s="22">
        <v>86</v>
      </c>
      <c r="L89" s="1"/>
      <c r="M89" s="22">
        <v>2509</v>
      </c>
      <c r="N89" s="23">
        <v>2537</v>
      </c>
      <c r="O89" s="22">
        <v>86</v>
      </c>
      <c r="P89" s="1"/>
      <c r="Q89" s="22">
        <v>2721</v>
      </c>
      <c r="R89" s="23">
        <v>2752</v>
      </c>
      <c r="S89" s="22">
        <v>86</v>
      </c>
      <c r="U89" s="22">
        <v>3231</v>
      </c>
      <c r="V89" s="23">
        <v>3268</v>
      </c>
      <c r="W89" s="22">
        <v>86</v>
      </c>
      <c r="X89" s="1"/>
      <c r="Y89" s="17"/>
      <c r="Z89" s="16"/>
      <c r="AA89" s="27"/>
      <c r="AB89" s="1"/>
      <c r="AC89" s="17"/>
      <c r="AD89" s="16"/>
      <c r="AE89" s="27"/>
      <c r="AF89" s="1"/>
      <c r="AG89" s="17"/>
      <c r="AH89" s="16"/>
      <c r="AI89" s="27"/>
      <c r="AJ89" s="1"/>
      <c r="AK89" s="17"/>
      <c r="AL89" s="16"/>
      <c r="AM89" s="27"/>
      <c r="AO89" s="22">
        <v>2940</v>
      </c>
      <c r="AP89" s="23">
        <v>2974</v>
      </c>
      <c r="AQ89" s="22">
        <v>86</v>
      </c>
      <c r="AR89" s="1"/>
      <c r="AS89" s="22">
        <v>2509</v>
      </c>
      <c r="AT89" s="23">
        <v>2538</v>
      </c>
      <c r="AU89" s="30">
        <v>86</v>
      </c>
      <c r="AV89" s="1"/>
      <c r="AW89" s="22">
        <v>2795</v>
      </c>
      <c r="AX89" s="23">
        <v>2827</v>
      </c>
      <c r="AY89" s="30">
        <v>86</v>
      </c>
      <c r="AZ89" s="1"/>
      <c r="BA89" s="22">
        <v>2338</v>
      </c>
      <c r="BB89" s="23">
        <v>2365</v>
      </c>
      <c r="BC89" s="30">
        <v>86</v>
      </c>
      <c r="BD89" s="1"/>
      <c r="BE89" s="22">
        <v>2515</v>
      </c>
      <c r="BF89" s="23">
        <v>2544</v>
      </c>
      <c r="BG89" s="30">
        <v>86</v>
      </c>
      <c r="BI89" s="28">
        <v>2940</v>
      </c>
      <c r="BJ89" s="29">
        <v>2974</v>
      </c>
      <c r="BK89" s="30">
        <v>86</v>
      </c>
      <c r="BL89" s="33"/>
      <c r="BM89" s="1"/>
      <c r="BN89" s="1"/>
      <c r="BO89" s="1"/>
      <c r="BP89" s="1"/>
      <c r="BQ89" s="1"/>
      <c r="BR89" s="1"/>
      <c r="BS89" s="1"/>
      <c r="BT89" s="1"/>
      <c r="BU89" s="28">
        <v>2338</v>
      </c>
      <c r="BV89" s="29">
        <v>2365</v>
      </c>
      <c r="BW89" s="30">
        <v>86</v>
      </c>
      <c r="BX89" s="33"/>
      <c r="BY89" s="22">
        <v>2515</v>
      </c>
      <c r="BZ89" s="23">
        <v>2544</v>
      </c>
      <c r="CA89" s="22">
        <v>86</v>
      </c>
      <c r="CB89" s="33"/>
    </row>
    <row r="90" spans="1:80" x14ac:dyDescent="0.25">
      <c r="A90" s="20">
        <v>2753</v>
      </c>
      <c r="B90" s="21">
        <v>2784</v>
      </c>
      <c r="C90" s="20">
        <v>87</v>
      </c>
      <c r="D90" s="1"/>
      <c r="E90" s="22">
        <v>2065</v>
      </c>
      <c r="F90" s="23">
        <v>2088</v>
      </c>
      <c r="G90" s="22">
        <v>87</v>
      </c>
      <c r="H90" s="1"/>
      <c r="I90" s="22">
        <v>2543</v>
      </c>
      <c r="J90" s="23">
        <v>2567</v>
      </c>
      <c r="K90" s="22">
        <v>87</v>
      </c>
      <c r="L90" s="1"/>
      <c r="M90" s="22">
        <v>2538</v>
      </c>
      <c r="N90" s="23">
        <v>2567</v>
      </c>
      <c r="O90" s="22">
        <v>87</v>
      </c>
      <c r="P90" s="1"/>
      <c r="Q90" s="22">
        <v>2753</v>
      </c>
      <c r="R90" s="23">
        <v>2784</v>
      </c>
      <c r="S90" s="22">
        <v>87</v>
      </c>
      <c r="U90" s="22">
        <v>3269</v>
      </c>
      <c r="V90" s="23">
        <v>3306</v>
      </c>
      <c r="W90" s="22">
        <v>87</v>
      </c>
      <c r="X90" s="1"/>
      <c r="Y90" s="17"/>
      <c r="Z90" s="16"/>
      <c r="AA90" s="27"/>
      <c r="AB90" s="1"/>
      <c r="AC90" s="17"/>
      <c r="AD90" s="16"/>
      <c r="AE90" s="27"/>
      <c r="AF90" s="1"/>
      <c r="AG90" s="17"/>
      <c r="AH90" s="16"/>
      <c r="AI90" s="27"/>
      <c r="AJ90" s="1"/>
      <c r="AK90" s="17"/>
      <c r="AL90" s="16"/>
      <c r="AM90" s="27"/>
      <c r="AO90" s="22">
        <v>2975</v>
      </c>
      <c r="AP90" s="23">
        <v>3008</v>
      </c>
      <c r="AQ90" s="22">
        <v>87</v>
      </c>
      <c r="AR90" s="1"/>
      <c r="AS90" s="22">
        <v>2539</v>
      </c>
      <c r="AT90" s="23">
        <v>2567</v>
      </c>
      <c r="AU90" s="30">
        <v>87</v>
      </c>
      <c r="AV90" s="1"/>
      <c r="AW90" s="22">
        <v>2828</v>
      </c>
      <c r="AX90" s="23">
        <v>2860</v>
      </c>
      <c r="AY90" s="30">
        <v>87</v>
      </c>
      <c r="AZ90" s="1"/>
      <c r="BA90" s="22">
        <v>2366</v>
      </c>
      <c r="BB90" s="23">
        <v>2392</v>
      </c>
      <c r="BC90" s="30">
        <v>87</v>
      </c>
      <c r="BD90" s="1"/>
      <c r="BE90" s="22">
        <v>2545</v>
      </c>
      <c r="BF90" s="23">
        <v>2573</v>
      </c>
      <c r="BG90" s="30">
        <v>87</v>
      </c>
      <c r="BI90" s="28">
        <v>2975</v>
      </c>
      <c r="BJ90" s="29">
        <v>3008</v>
      </c>
      <c r="BK90" s="30">
        <v>87</v>
      </c>
      <c r="BL90" s="33"/>
      <c r="BM90" s="1"/>
      <c r="BN90" s="1"/>
      <c r="BO90" s="1"/>
      <c r="BP90" s="1"/>
      <c r="BQ90" s="1"/>
      <c r="BR90" s="1"/>
      <c r="BS90" s="1"/>
      <c r="BT90" s="1"/>
      <c r="BU90" s="28">
        <v>2366</v>
      </c>
      <c r="BV90" s="29">
        <v>2392</v>
      </c>
      <c r="BW90" s="30">
        <v>87</v>
      </c>
      <c r="BX90" s="33"/>
      <c r="BY90" s="22">
        <v>2545</v>
      </c>
      <c r="BZ90" s="23">
        <v>2573</v>
      </c>
      <c r="CA90" s="22">
        <v>87</v>
      </c>
      <c r="CB90" s="33"/>
    </row>
    <row r="91" spans="1:80" x14ac:dyDescent="0.25">
      <c r="A91" s="20">
        <v>2785</v>
      </c>
      <c r="B91" s="21">
        <v>2816</v>
      </c>
      <c r="C91" s="20">
        <v>88</v>
      </c>
      <c r="D91" s="1"/>
      <c r="E91" s="22">
        <v>2089</v>
      </c>
      <c r="F91" s="23">
        <v>2112</v>
      </c>
      <c r="G91" s="22">
        <v>88</v>
      </c>
      <c r="H91" s="1"/>
      <c r="I91" s="22">
        <v>2573</v>
      </c>
      <c r="J91" s="23">
        <v>2596</v>
      </c>
      <c r="K91" s="22">
        <v>88</v>
      </c>
      <c r="L91" s="1"/>
      <c r="M91" s="22">
        <v>2568</v>
      </c>
      <c r="N91" s="23">
        <v>2596</v>
      </c>
      <c r="O91" s="22">
        <v>88</v>
      </c>
      <c r="P91" s="1"/>
      <c r="Q91" s="22">
        <v>2785</v>
      </c>
      <c r="R91" s="23">
        <v>2816</v>
      </c>
      <c r="S91" s="22">
        <v>88</v>
      </c>
      <c r="U91" s="22">
        <v>3307</v>
      </c>
      <c r="V91" s="23">
        <v>3344</v>
      </c>
      <c r="W91" s="22">
        <v>88</v>
      </c>
      <c r="X91" s="1"/>
      <c r="Y91" s="17"/>
      <c r="Z91" s="16"/>
      <c r="AA91" s="27"/>
      <c r="AB91" s="1"/>
      <c r="AC91" s="17"/>
      <c r="AD91" s="16"/>
      <c r="AE91" s="27"/>
      <c r="AF91" s="1"/>
      <c r="AG91" s="17"/>
      <c r="AH91" s="16"/>
      <c r="AI91" s="27"/>
      <c r="AJ91" s="1"/>
      <c r="AK91" s="17"/>
      <c r="AL91" s="16"/>
      <c r="AM91" s="27"/>
      <c r="AO91" s="22">
        <v>3009</v>
      </c>
      <c r="AP91" s="23">
        <v>3043</v>
      </c>
      <c r="AQ91" s="22">
        <v>88</v>
      </c>
      <c r="AR91" s="1"/>
      <c r="AS91" s="22">
        <v>2568</v>
      </c>
      <c r="AT91" s="23">
        <v>2597</v>
      </c>
      <c r="AU91" s="30">
        <v>88</v>
      </c>
      <c r="AV91" s="1"/>
      <c r="AW91" s="22">
        <v>2861</v>
      </c>
      <c r="AX91" s="23">
        <v>2893</v>
      </c>
      <c r="AY91" s="30">
        <v>88</v>
      </c>
      <c r="AZ91" s="1"/>
      <c r="BA91" s="22">
        <v>2393</v>
      </c>
      <c r="BB91" s="23">
        <v>2420</v>
      </c>
      <c r="BC91" s="30">
        <v>88</v>
      </c>
      <c r="BD91" s="1"/>
      <c r="BE91" s="22">
        <v>2574</v>
      </c>
      <c r="BF91" s="23">
        <v>2603</v>
      </c>
      <c r="BG91" s="30">
        <v>88</v>
      </c>
      <c r="BI91" s="28">
        <v>3009</v>
      </c>
      <c r="BJ91" s="29">
        <v>3043</v>
      </c>
      <c r="BK91" s="30">
        <v>88</v>
      </c>
      <c r="BL91" s="33"/>
      <c r="BM91" s="1"/>
      <c r="BN91" s="1"/>
      <c r="BO91" s="1"/>
      <c r="BP91" s="1"/>
      <c r="BQ91" s="1"/>
      <c r="BR91" s="1"/>
      <c r="BS91" s="1"/>
      <c r="BT91" s="1"/>
      <c r="BU91" s="28">
        <v>2393</v>
      </c>
      <c r="BV91" s="29">
        <v>2420</v>
      </c>
      <c r="BW91" s="30">
        <v>88</v>
      </c>
      <c r="BX91" s="33"/>
      <c r="BY91" s="22">
        <v>2574</v>
      </c>
      <c r="BZ91" s="23">
        <v>2603</v>
      </c>
      <c r="CA91" s="22">
        <v>88</v>
      </c>
      <c r="CB91" s="33"/>
    </row>
    <row r="92" spans="1:80" x14ac:dyDescent="0.25">
      <c r="A92" s="20">
        <v>2817</v>
      </c>
      <c r="B92" s="21">
        <v>2848</v>
      </c>
      <c r="C92" s="20">
        <v>89</v>
      </c>
      <c r="D92" s="1"/>
      <c r="E92" s="22">
        <v>2113</v>
      </c>
      <c r="F92" s="23">
        <v>2136</v>
      </c>
      <c r="G92" s="22">
        <v>89</v>
      </c>
      <c r="H92" s="1"/>
      <c r="I92" s="22">
        <v>2602</v>
      </c>
      <c r="J92" s="23">
        <v>2626</v>
      </c>
      <c r="K92" s="22">
        <v>89</v>
      </c>
      <c r="L92" s="1"/>
      <c r="M92" s="22">
        <v>2597</v>
      </c>
      <c r="N92" s="23">
        <v>2626</v>
      </c>
      <c r="O92" s="22">
        <v>89</v>
      </c>
      <c r="P92" s="1"/>
      <c r="Q92" s="22">
        <v>2817</v>
      </c>
      <c r="R92" s="23">
        <v>2848</v>
      </c>
      <c r="S92" s="22">
        <v>89</v>
      </c>
      <c r="U92" s="22">
        <v>3345</v>
      </c>
      <c r="V92" s="23">
        <v>3382</v>
      </c>
      <c r="W92" s="22">
        <v>89</v>
      </c>
      <c r="X92" s="1"/>
      <c r="Y92" s="17"/>
      <c r="Z92" s="16"/>
      <c r="AA92" s="27"/>
      <c r="AB92" s="1"/>
      <c r="AC92" s="17"/>
      <c r="AD92" s="16"/>
      <c r="AE92" s="27"/>
      <c r="AF92" s="1"/>
      <c r="AG92" s="17"/>
      <c r="AH92" s="16"/>
      <c r="AI92" s="27"/>
      <c r="AJ92" s="1"/>
      <c r="AK92" s="17"/>
      <c r="AL92" s="16"/>
      <c r="AM92" s="27"/>
      <c r="AO92" s="22">
        <v>3044</v>
      </c>
      <c r="AP92" s="23">
        <v>3077</v>
      </c>
      <c r="AQ92" s="22">
        <v>89</v>
      </c>
      <c r="AR92" s="1"/>
      <c r="AS92" s="22">
        <v>2598</v>
      </c>
      <c r="AT92" s="23">
        <v>2626</v>
      </c>
      <c r="AU92" s="30">
        <v>89</v>
      </c>
      <c r="AV92" s="1"/>
      <c r="AW92" s="22">
        <v>2894</v>
      </c>
      <c r="AX92" s="23">
        <v>2925</v>
      </c>
      <c r="AY92" s="30">
        <v>89</v>
      </c>
      <c r="AZ92" s="1"/>
      <c r="BA92" s="22">
        <v>2421</v>
      </c>
      <c r="BB92" s="23">
        <v>2447</v>
      </c>
      <c r="BC92" s="30">
        <v>89</v>
      </c>
      <c r="BD92" s="1"/>
      <c r="BE92" s="22">
        <v>2604</v>
      </c>
      <c r="BF92" s="23">
        <v>2632</v>
      </c>
      <c r="BG92" s="30">
        <v>89</v>
      </c>
      <c r="BI92" s="28">
        <v>3044</v>
      </c>
      <c r="BJ92" s="29">
        <v>3077</v>
      </c>
      <c r="BK92" s="30">
        <v>89</v>
      </c>
      <c r="BL92" s="33"/>
      <c r="BM92" s="1"/>
      <c r="BN92" s="1"/>
      <c r="BO92" s="1"/>
      <c r="BP92" s="1"/>
      <c r="BQ92" s="1"/>
      <c r="BR92" s="1"/>
      <c r="BS92" s="1"/>
      <c r="BT92" s="1"/>
      <c r="BU92" s="28">
        <v>2421</v>
      </c>
      <c r="BV92" s="29">
        <v>2447</v>
      </c>
      <c r="BW92" s="30">
        <v>89</v>
      </c>
      <c r="BX92" s="33"/>
      <c r="BY92" s="22">
        <v>2604</v>
      </c>
      <c r="BZ92" s="23">
        <v>2632</v>
      </c>
      <c r="CA92" s="22">
        <v>89</v>
      </c>
      <c r="CB92" s="33"/>
    </row>
    <row r="93" spans="1:80" x14ac:dyDescent="0.25">
      <c r="A93" s="20">
        <v>2849</v>
      </c>
      <c r="B93" s="21">
        <v>2880</v>
      </c>
      <c r="C93" s="20">
        <v>90</v>
      </c>
      <c r="D93" s="1"/>
      <c r="E93" s="22">
        <v>2137</v>
      </c>
      <c r="F93" s="23">
        <v>2160</v>
      </c>
      <c r="G93" s="22">
        <v>90</v>
      </c>
      <c r="H93" s="1"/>
      <c r="I93" s="22">
        <v>2632</v>
      </c>
      <c r="J93" s="23">
        <v>2655</v>
      </c>
      <c r="K93" s="22">
        <v>90</v>
      </c>
      <c r="L93" s="1"/>
      <c r="M93" s="22">
        <v>2627</v>
      </c>
      <c r="N93" s="23">
        <v>2655</v>
      </c>
      <c r="O93" s="22">
        <v>90</v>
      </c>
      <c r="P93" s="1"/>
      <c r="Q93" s="22">
        <v>2849</v>
      </c>
      <c r="R93" s="23">
        <v>2880</v>
      </c>
      <c r="S93" s="22">
        <v>90</v>
      </c>
      <c r="U93" s="22">
        <v>3383</v>
      </c>
      <c r="V93" s="23">
        <v>3420</v>
      </c>
      <c r="W93" s="22">
        <v>90</v>
      </c>
      <c r="X93" s="1"/>
      <c r="Y93" s="17"/>
      <c r="Z93" s="16"/>
      <c r="AA93" s="27"/>
      <c r="AB93" s="1"/>
      <c r="AC93" s="17"/>
      <c r="AD93" s="16"/>
      <c r="AE93" s="27"/>
      <c r="AF93" s="1"/>
      <c r="AG93" s="17"/>
      <c r="AH93" s="16"/>
      <c r="AI93" s="27"/>
      <c r="AJ93" s="1"/>
      <c r="AK93" s="17"/>
      <c r="AL93" s="16"/>
      <c r="AM93" s="27"/>
      <c r="AO93" s="22">
        <v>3078</v>
      </c>
      <c r="AP93" s="23">
        <v>3112</v>
      </c>
      <c r="AQ93" s="22">
        <v>90</v>
      </c>
      <c r="AR93" s="1"/>
      <c r="AS93" s="22">
        <v>2627</v>
      </c>
      <c r="AT93" s="23">
        <v>2656</v>
      </c>
      <c r="AU93" s="30">
        <v>90</v>
      </c>
      <c r="AV93" s="1"/>
      <c r="AW93" s="22">
        <v>2926</v>
      </c>
      <c r="AX93" s="23">
        <v>2958</v>
      </c>
      <c r="AY93" s="30">
        <v>90</v>
      </c>
      <c r="AZ93" s="1"/>
      <c r="BA93" s="22">
        <v>2448</v>
      </c>
      <c r="BB93" s="23">
        <v>2475</v>
      </c>
      <c r="BC93" s="30">
        <v>90</v>
      </c>
      <c r="BD93" s="1"/>
      <c r="BE93" s="22">
        <v>2633</v>
      </c>
      <c r="BF93" s="23">
        <v>2662</v>
      </c>
      <c r="BG93" s="30">
        <v>90</v>
      </c>
      <c r="BI93" s="28">
        <v>3078</v>
      </c>
      <c r="BJ93" s="29">
        <v>3112</v>
      </c>
      <c r="BK93" s="30">
        <v>90</v>
      </c>
      <c r="BL93" s="33"/>
      <c r="BM93" s="1"/>
      <c r="BN93" s="1"/>
      <c r="BO93" s="1"/>
      <c r="BP93" s="1"/>
      <c r="BQ93" s="1"/>
      <c r="BR93" s="1"/>
      <c r="BS93" s="1"/>
      <c r="BT93" s="1"/>
      <c r="BU93" s="28">
        <v>2448</v>
      </c>
      <c r="BV93" s="29">
        <v>2475</v>
      </c>
      <c r="BW93" s="30">
        <v>90</v>
      </c>
      <c r="BX93" s="33"/>
      <c r="BY93" s="22">
        <v>2633</v>
      </c>
      <c r="BZ93" s="23">
        <v>2662</v>
      </c>
      <c r="CA93" s="22">
        <v>90</v>
      </c>
      <c r="CB93" s="33"/>
    </row>
    <row r="94" spans="1:80" x14ac:dyDescent="0.25">
      <c r="A94" s="20">
        <v>2881</v>
      </c>
      <c r="B94" s="21">
        <v>2912</v>
      </c>
      <c r="C94" s="20">
        <v>91</v>
      </c>
      <c r="D94" s="1"/>
      <c r="E94" s="22">
        <v>2161</v>
      </c>
      <c r="F94" s="23">
        <v>2184</v>
      </c>
      <c r="G94" s="22">
        <v>91</v>
      </c>
      <c r="H94" s="1"/>
      <c r="I94" s="22">
        <v>2661</v>
      </c>
      <c r="J94" s="23">
        <v>2685</v>
      </c>
      <c r="K94" s="22">
        <v>91</v>
      </c>
      <c r="L94" s="1"/>
      <c r="M94" s="22">
        <v>2656</v>
      </c>
      <c r="N94" s="23">
        <v>2685</v>
      </c>
      <c r="O94" s="22">
        <v>91</v>
      </c>
      <c r="P94" s="1"/>
      <c r="Q94" s="22">
        <v>2881</v>
      </c>
      <c r="R94" s="23">
        <v>2912</v>
      </c>
      <c r="S94" s="22">
        <v>91</v>
      </c>
      <c r="U94" s="22">
        <v>3421</v>
      </c>
      <c r="V94" s="23">
        <v>3458</v>
      </c>
      <c r="W94" s="22">
        <v>91</v>
      </c>
      <c r="X94" s="1"/>
      <c r="Y94" s="17"/>
      <c r="Z94" s="16"/>
      <c r="AA94" s="27"/>
      <c r="AB94" s="1"/>
      <c r="AC94" s="17"/>
      <c r="AD94" s="16"/>
      <c r="AE94" s="27"/>
      <c r="AF94" s="1"/>
      <c r="AG94" s="17"/>
      <c r="AH94" s="16"/>
      <c r="AI94" s="27"/>
      <c r="AJ94" s="1"/>
      <c r="AK94" s="17"/>
      <c r="AL94" s="16"/>
      <c r="AM94" s="27"/>
      <c r="AO94" s="22">
        <v>3113</v>
      </c>
      <c r="AP94" s="23">
        <v>3147</v>
      </c>
      <c r="AQ94" s="22">
        <v>91</v>
      </c>
      <c r="AR94" s="1"/>
      <c r="AS94" s="22">
        <v>2657</v>
      </c>
      <c r="AT94" s="23">
        <v>2685</v>
      </c>
      <c r="AU94" s="30">
        <v>91</v>
      </c>
      <c r="AV94" s="1"/>
      <c r="AW94" s="22">
        <v>2959</v>
      </c>
      <c r="AX94" s="23">
        <v>2991</v>
      </c>
      <c r="AY94" s="30">
        <v>91</v>
      </c>
      <c r="AZ94" s="1"/>
      <c r="BA94" s="22">
        <v>2476</v>
      </c>
      <c r="BB94" s="23">
        <v>2502</v>
      </c>
      <c r="BC94" s="30">
        <v>91</v>
      </c>
      <c r="BD94" s="1"/>
      <c r="BE94" s="22">
        <v>2663</v>
      </c>
      <c r="BF94" s="23">
        <v>2692</v>
      </c>
      <c r="BG94" s="30">
        <v>91</v>
      </c>
      <c r="BI94" s="28">
        <v>3113</v>
      </c>
      <c r="BJ94" s="29">
        <v>3147</v>
      </c>
      <c r="BK94" s="30">
        <v>91</v>
      </c>
      <c r="BL94" s="33"/>
      <c r="BM94" s="1"/>
      <c r="BN94" s="1"/>
      <c r="BO94" s="1"/>
      <c r="BP94" s="1"/>
      <c r="BQ94" s="1"/>
      <c r="BR94" s="1"/>
      <c r="BS94" s="1"/>
      <c r="BT94" s="1"/>
      <c r="BU94" s="28">
        <v>2476</v>
      </c>
      <c r="BV94" s="29">
        <v>2502</v>
      </c>
      <c r="BW94" s="30">
        <v>91</v>
      </c>
      <c r="BX94" s="33"/>
      <c r="BY94" s="22">
        <v>2663</v>
      </c>
      <c r="BZ94" s="23">
        <v>2692</v>
      </c>
      <c r="CA94" s="22">
        <v>91</v>
      </c>
      <c r="CB94" s="33"/>
    </row>
    <row r="95" spans="1:80" x14ac:dyDescent="0.25">
      <c r="A95" s="20">
        <v>2913</v>
      </c>
      <c r="B95" s="21">
        <v>2944</v>
      </c>
      <c r="C95" s="20">
        <v>92</v>
      </c>
      <c r="D95" s="1"/>
      <c r="E95" s="22">
        <v>2185</v>
      </c>
      <c r="F95" s="23">
        <v>2208</v>
      </c>
      <c r="G95" s="22">
        <v>92</v>
      </c>
      <c r="H95" s="1"/>
      <c r="I95" s="22">
        <v>2691</v>
      </c>
      <c r="J95" s="23">
        <v>2714</v>
      </c>
      <c r="K95" s="22">
        <v>92</v>
      </c>
      <c r="L95" s="1"/>
      <c r="M95" s="22">
        <v>2686</v>
      </c>
      <c r="N95" s="23">
        <v>2714</v>
      </c>
      <c r="O95" s="22">
        <v>92</v>
      </c>
      <c r="P95" s="1"/>
      <c r="Q95" s="22">
        <v>2913</v>
      </c>
      <c r="R95" s="23">
        <v>2944</v>
      </c>
      <c r="S95" s="22">
        <v>92</v>
      </c>
      <c r="U95" s="22">
        <v>3459</v>
      </c>
      <c r="V95" s="23">
        <v>3496</v>
      </c>
      <c r="W95" s="22">
        <v>92</v>
      </c>
      <c r="X95" s="1"/>
      <c r="Y95" s="17"/>
      <c r="Z95" s="16"/>
      <c r="AA95" s="27"/>
      <c r="AB95" s="1"/>
      <c r="AC95" s="17"/>
      <c r="AD95" s="16"/>
      <c r="AE95" s="27"/>
      <c r="AF95" s="1"/>
      <c r="AG95" s="17"/>
      <c r="AH95" s="16"/>
      <c r="AI95" s="27"/>
      <c r="AJ95" s="1"/>
      <c r="AK95" s="17"/>
      <c r="AL95" s="16"/>
      <c r="AM95" s="27"/>
      <c r="AO95" s="22">
        <v>3148</v>
      </c>
      <c r="AP95" s="23">
        <v>3181</v>
      </c>
      <c r="AQ95" s="22">
        <v>92</v>
      </c>
      <c r="AR95" s="1"/>
      <c r="AS95" s="22">
        <v>2686</v>
      </c>
      <c r="AT95" s="23">
        <v>2715</v>
      </c>
      <c r="AU95" s="30">
        <v>92</v>
      </c>
      <c r="AV95" s="1"/>
      <c r="AW95" s="22">
        <v>2992</v>
      </c>
      <c r="AX95" s="23">
        <v>3024</v>
      </c>
      <c r="AY95" s="30">
        <v>92</v>
      </c>
      <c r="AZ95" s="1"/>
      <c r="BA95" s="22">
        <v>2503</v>
      </c>
      <c r="BB95" s="23">
        <v>2530</v>
      </c>
      <c r="BC95" s="30">
        <v>92</v>
      </c>
      <c r="BD95" s="1"/>
      <c r="BE95" s="22">
        <v>2693</v>
      </c>
      <c r="BF95" s="23">
        <v>2721</v>
      </c>
      <c r="BG95" s="30">
        <v>92</v>
      </c>
      <c r="BI95" s="28">
        <v>3148</v>
      </c>
      <c r="BJ95" s="29">
        <v>3181</v>
      </c>
      <c r="BK95" s="30">
        <v>92</v>
      </c>
      <c r="BL95" s="33"/>
      <c r="BM95" s="1"/>
      <c r="BN95" s="1"/>
      <c r="BO95" s="1"/>
      <c r="BP95" s="1"/>
      <c r="BQ95" s="1"/>
      <c r="BR95" s="1"/>
      <c r="BS95" s="1"/>
      <c r="BT95" s="1"/>
      <c r="BU95" s="28">
        <v>2503</v>
      </c>
      <c r="BV95" s="29">
        <v>2530</v>
      </c>
      <c r="BW95" s="30">
        <v>92</v>
      </c>
      <c r="BX95" s="33"/>
      <c r="BY95" s="22">
        <v>2693</v>
      </c>
      <c r="BZ95" s="23">
        <v>2721</v>
      </c>
      <c r="CA95" s="22">
        <v>92</v>
      </c>
      <c r="CB95" s="33"/>
    </row>
    <row r="96" spans="1:80" x14ac:dyDescent="0.25">
      <c r="A96" s="20">
        <v>2945</v>
      </c>
      <c r="B96" s="21">
        <v>2976</v>
      </c>
      <c r="C96" s="20">
        <v>93</v>
      </c>
      <c r="D96" s="1"/>
      <c r="E96" s="22">
        <v>2209</v>
      </c>
      <c r="F96" s="23">
        <v>2232</v>
      </c>
      <c r="G96" s="22">
        <v>93</v>
      </c>
      <c r="H96" s="1"/>
      <c r="I96" s="22">
        <v>2720</v>
      </c>
      <c r="J96" s="23">
        <v>2744</v>
      </c>
      <c r="K96" s="22">
        <v>93</v>
      </c>
      <c r="L96" s="1"/>
      <c r="M96" s="22">
        <v>2715</v>
      </c>
      <c r="N96" s="23">
        <v>2744</v>
      </c>
      <c r="O96" s="22">
        <v>93</v>
      </c>
      <c r="P96" s="1"/>
      <c r="Q96" s="22">
        <v>2945</v>
      </c>
      <c r="R96" s="23">
        <v>2976</v>
      </c>
      <c r="S96" s="22">
        <v>93</v>
      </c>
      <c r="U96" s="22">
        <v>3497</v>
      </c>
      <c r="V96" s="23">
        <v>3534</v>
      </c>
      <c r="W96" s="22">
        <v>93</v>
      </c>
      <c r="X96" s="1"/>
      <c r="Y96" s="17"/>
      <c r="Z96" s="16"/>
      <c r="AA96" s="27"/>
      <c r="AB96" s="1"/>
      <c r="AC96" s="17"/>
      <c r="AD96" s="16"/>
      <c r="AE96" s="27"/>
      <c r="AF96" s="1"/>
      <c r="AG96" s="17"/>
      <c r="AH96" s="16"/>
      <c r="AI96" s="27"/>
      <c r="AJ96" s="1"/>
      <c r="AK96" s="17"/>
      <c r="AL96" s="16"/>
      <c r="AM96" s="27"/>
      <c r="AO96" s="22">
        <v>3182</v>
      </c>
      <c r="AP96" s="23">
        <v>3216</v>
      </c>
      <c r="AQ96" s="22">
        <v>93</v>
      </c>
      <c r="AR96" s="1"/>
      <c r="AS96" s="22">
        <v>2716</v>
      </c>
      <c r="AT96" s="23">
        <v>2744</v>
      </c>
      <c r="AU96" s="30">
        <v>93</v>
      </c>
      <c r="AV96" s="1"/>
      <c r="AW96" s="22">
        <v>3025</v>
      </c>
      <c r="AX96" s="23">
        <v>3057</v>
      </c>
      <c r="AY96" s="30">
        <v>93</v>
      </c>
      <c r="AZ96" s="1"/>
      <c r="BA96" s="22">
        <v>2531</v>
      </c>
      <c r="BB96" s="23">
        <v>2557</v>
      </c>
      <c r="BC96" s="30">
        <v>93</v>
      </c>
      <c r="BD96" s="1"/>
      <c r="BE96" s="22">
        <v>2722</v>
      </c>
      <c r="BF96" s="23">
        <v>2751</v>
      </c>
      <c r="BG96" s="30">
        <v>93</v>
      </c>
      <c r="BI96" s="28">
        <v>3182</v>
      </c>
      <c r="BJ96" s="29">
        <v>3216</v>
      </c>
      <c r="BK96" s="30">
        <v>93</v>
      </c>
      <c r="BL96" s="33"/>
      <c r="BM96" s="1"/>
      <c r="BN96" s="1"/>
      <c r="BO96" s="1"/>
      <c r="BP96" s="1"/>
      <c r="BQ96" s="1"/>
      <c r="BR96" s="1"/>
      <c r="BS96" s="1"/>
      <c r="BT96" s="1"/>
      <c r="BU96" s="28">
        <v>2531</v>
      </c>
      <c r="BV96" s="29">
        <v>2557</v>
      </c>
      <c r="BW96" s="30">
        <v>93</v>
      </c>
      <c r="BX96" s="33"/>
      <c r="BY96" s="22">
        <v>2722</v>
      </c>
      <c r="BZ96" s="23">
        <v>2751</v>
      </c>
      <c r="CA96" s="22">
        <v>93</v>
      </c>
      <c r="CB96" s="33"/>
    </row>
    <row r="97" spans="1:80" x14ac:dyDescent="0.25">
      <c r="A97" s="20">
        <v>2977</v>
      </c>
      <c r="B97" s="21">
        <v>3008</v>
      </c>
      <c r="C97" s="20">
        <v>94</v>
      </c>
      <c r="D97" s="1"/>
      <c r="E97" s="22">
        <v>2233</v>
      </c>
      <c r="F97" s="23">
        <v>2256</v>
      </c>
      <c r="G97" s="22">
        <v>94</v>
      </c>
      <c r="H97" s="1"/>
      <c r="I97" s="22">
        <v>2750</v>
      </c>
      <c r="J97" s="23">
        <v>2773</v>
      </c>
      <c r="K97" s="22">
        <v>94</v>
      </c>
      <c r="L97" s="1"/>
      <c r="M97" s="22">
        <v>2745</v>
      </c>
      <c r="N97" s="23">
        <v>2773</v>
      </c>
      <c r="O97" s="22">
        <v>94</v>
      </c>
      <c r="P97" s="1"/>
      <c r="Q97" s="22">
        <v>2977</v>
      </c>
      <c r="R97" s="23">
        <v>3008</v>
      </c>
      <c r="S97" s="22">
        <v>94</v>
      </c>
      <c r="U97" s="22">
        <v>3535</v>
      </c>
      <c r="V97" s="23">
        <v>3572</v>
      </c>
      <c r="W97" s="22">
        <v>94</v>
      </c>
      <c r="X97" s="1"/>
      <c r="Y97" s="17"/>
      <c r="Z97" s="16"/>
      <c r="AA97" s="27"/>
      <c r="AB97" s="1"/>
      <c r="AC97" s="17"/>
      <c r="AD97" s="16"/>
      <c r="AE97" s="27"/>
      <c r="AF97" s="1"/>
      <c r="AG97" s="17"/>
      <c r="AH97" s="16"/>
      <c r="AI97" s="27"/>
      <c r="AJ97" s="1"/>
      <c r="AK97" s="17"/>
      <c r="AL97" s="16"/>
      <c r="AM97" s="27"/>
      <c r="AO97" s="22">
        <v>3217</v>
      </c>
      <c r="AP97" s="23">
        <v>3250</v>
      </c>
      <c r="AQ97" s="22">
        <v>94</v>
      </c>
      <c r="AR97" s="1"/>
      <c r="AS97" s="22">
        <v>2745</v>
      </c>
      <c r="AT97" s="23">
        <v>2774</v>
      </c>
      <c r="AU97" s="30">
        <v>94</v>
      </c>
      <c r="AV97" s="1"/>
      <c r="AW97" s="22">
        <v>3058</v>
      </c>
      <c r="AX97" s="23">
        <v>3090</v>
      </c>
      <c r="AY97" s="30">
        <v>94</v>
      </c>
      <c r="AZ97" s="1"/>
      <c r="BA97" s="22">
        <v>2558</v>
      </c>
      <c r="BB97" s="23">
        <v>2585</v>
      </c>
      <c r="BC97" s="30">
        <v>94</v>
      </c>
      <c r="BD97" s="1"/>
      <c r="BE97" s="22">
        <v>2752</v>
      </c>
      <c r="BF97" s="23">
        <v>2780</v>
      </c>
      <c r="BG97" s="30">
        <v>94</v>
      </c>
      <c r="BI97" s="28">
        <v>3217</v>
      </c>
      <c r="BJ97" s="29">
        <v>3250</v>
      </c>
      <c r="BK97" s="30">
        <v>94</v>
      </c>
      <c r="BL97" s="33"/>
      <c r="BM97" s="1"/>
      <c r="BN97" s="1"/>
      <c r="BO97" s="1"/>
      <c r="BP97" s="1"/>
      <c r="BQ97" s="1"/>
      <c r="BR97" s="1"/>
      <c r="BS97" s="1"/>
      <c r="BT97" s="1"/>
      <c r="BU97" s="28">
        <v>2558</v>
      </c>
      <c r="BV97" s="29">
        <v>2585</v>
      </c>
      <c r="BW97" s="30">
        <v>94</v>
      </c>
      <c r="BX97" s="33"/>
      <c r="BY97" s="22">
        <v>2752</v>
      </c>
      <c r="BZ97" s="23">
        <v>2780</v>
      </c>
      <c r="CA97" s="22">
        <v>94</v>
      </c>
      <c r="CB97" s="33"/>
    </row>
    <row r="98" spans="1:80" x14ac:dyDescent="0.25">
      <c r="A98" s="20">
        <v>3009</v>
      </c>
      <c r="B98" s="21">
        <v>3040</v>
      </c>
      <c r="C98" s="20">
        <v>95</v>
      </c>
      <c r="D98" s="1"/>
      <c r="E98" s="22">
        <v>2257</v>
      </c>
      <c r="F98" s="23">
        <v>2280</v>
      </c>
      <c r="G98" s="22">
        <v>95</v>
      </c>
      <c r="H98" s="1"/>
      <c r="I98" s="22">
        <v>2779</v>
      </c>
      <c r="J98" s="23">
        <v>2803</v>
      </c>
      <c r="K98" s="22">
        <v>95</v>
      </c>
      <c r="L98" s="1"/>
      <c r="M98" s="22">
        <v>2774</v>
      </c>
      <c r="N98" s="23">
        <v>2803</v>
      </c>
      <c r="O98" s="22">
        <v>95</v>
      </c>
      <c r="P98" s="1"/>
      <c r="Q98" s="22">
        <v>3009</v>
      </c>
      <c r="R98" s="23">
        <v>3040</v>
      </c>
      <c r="S98" s="22">
        <v>95</v>
      </c>
      <c r="U98" s="22">
        <v>3573</v>
      </c>
      <c r="V98" s="23">
        <v>3610</v>
      </c>
      <c r="W98" s="22">
        <v>95</v>
      </c>
      <c r="X98" s="1"/>
      <c r="Y98" s="17"/>
      <c r="Z98" s="16"/>
      <c r="AA98" s="27"/>
      <c r="AB98" s="1"/>
      <c r="AC98" s="17"/>
      <c r="AD98" s="16"/>
      <c r="AE98" s="27"/>
      <c r="AF98" s="1"/>
      <c r="AG98" s="17"/>
      <c r="AH98" s="16"/>
      <c r="AI98" s="27"/>
      <c r="AJ98" s="1"/>
      <c r="AK98" s="17"/>
      <c r="AL98" s="16"/>
      <c r="AM98" s="27"/>
      <c r="AO98" s="22">
        <v>3251</v>
      </c>
      <c r="AP98" s="23">
        <v>3285</v>
      </c>
      <c r="AQ98" s="22">
        <v>95</v>
      </c>
      <c r="AR98" s="1"/>
      <c r="AS98" s="22">
        <v>2775</v>
      </c>
      <c r="AT98" s="23">
        <v>2803</v>
      </c>
      <c r="AU98" s="30">
        <v>95</v>
      </c>
      <c r="AV98" s="1"/>
      <c r="AW98" s="22">
        <v>3091</v>
      </c>
      <c r="AX98" s="23">
        <v>3123</v>
      </c>
      <c r="AY98" s="30">
        <v>95</v>
      </c>
      <c r="AZ98" s="1"/>
      <c r="BA98" s="22">
        <v>2586</v>
      </c>
      <c r="BB98" s="23">
        <v>2612</v>
      </c>
      <c r="BC98" s="30">
        <v>95</v>
      </c>
      <c r="BD98" s="1"/>
      <c r="BE98" s="22">
        <v>2781</v>
      </c>
      <c r="BF98" s="23">
        <v>2810</v>
      </c>
      <c r="BG98" s="30">
        <v>95</v>
      </c>
      <c r="BI98" s="28">
        <v>3251</v>
      </c>
      <c r="BJ98" s="29">
        <v>3285</v>
      </c>
      <c r="BK98" s="30">
        <v>95</v>
      </c>
      <c r="BL98" s="33"/>
      <c r="BM98" s="1"/>
      <c r="BN98" s="1"/>
      <c r="BO98" s="1"/>
      <c r="BP98" s="1"/>
      <c r="BQ98" s="1"/>
      <c r="BR98" s="1"/>
      <c r="BS98" s="1"/>
      <c r="BT98" s="1"/>
      <c r="BU98" s="28">
        <v>2586</v>
      </c>
      <c r="BV98" s="29">
        <v>2612</v>
      </c>
      <c r="BW98" s="30">
        <v>95</v>
      </c>
      <c r="BX98" s="33"/>
      <c r="BY98" s="22">
        <v>2781</v>
      </c>
      <c r="BZ98" s="23">
        <v>2810</v>
      </c>
      <c r="CA98" s="22">
        <v>95</v>
      </c>
      <c r="CB98" s="33"/>
    </row>
    <row r="99" spans="1:80" x14ac:dyDescent="0.25">
      <c r="A99" s="20">
        <v>3041</v>
      </c>
      <c r="B99" s="21">
        <v>3072</v>
      </c>
      <c r="C99" s="20">
        <v>96</v>
      </c>
      <c r="D99" s="1"/>
      <c r="E99" s="22">
        <v>2281</v>
      </c>
      <c r="F99" s="23">
        <v>2304</v>
      </c>
      <c r="G99" s="22">
        <v>96</v>
      </c>
      <c r="H99" s="1"/>
      <c r="I99" s="22">
        <v>2809</v>
      </c>
      <c r="J99" s="23">
        <v>2832</v>
      </c>
      <c r="K99" s="22">
        <v>96</v>
      </c>
      <c r="L99" s="1"/>
      <c r="M99" s="22">
        <v>2804</v>
      </c>
      <c r="N99" s="23">
        <v>2832</v>
      </c>
      <c r="O99" s="22">
        <v>96</v>
      </c>
      <c r="P99" s="1"/>
      <c r="Q99" s="22">
        <v>3041</v>
      </c>
      <c r="R99" s="23">
        <v>3072</v>
      </c>
      <c r="S99" s="22">
        <v>96</v>
      </c>
      <c r="U99" s="22">
        <v>3611</v>
      </c>
      <c r="V99" s="23">
        <v>3648</v>
      </c>
      <c r="W99" s="22">
        <v>96</v>
      </c>
      <c r="X99" s="1"/>
      <c r="Y99" s="17"/>
      <c r="Z99" s="16"/>
      <c r="AA99" s="27"/>
      <c r="AB99" s="1"/>
      <c r="AC99" s="17"/>
      <c r="AD99" s="16"/>
      <c r="AE99" s="27"/>
      <c r="AF99" s="1"/>
      <c r="AG99" s="17"/>
      <c r="AH99" s="16"/>
      <c r="AI99" s="27"/>
      <c r="AJ99" s="1"/>
      <c r="AK99" s="17"/>
      <c r="AL99" s="16"/>
      <c r="AM99" s="27"/>
      <c r="AO99" s="22">
        <v>3286</v>
      </c>
      <c r="AP99" s="23">
        <v>3320</v>
      </c>
      <c r="AQ99" s="22">
        <v>96</v>
      </c>
      <c r="AR99" s="1"/>
      <c r="AS99" s="22">
        <v>2804</v>
      </c>
      <c r="AT99" s="23">
        <v>2833</v>
      </c>
      <c r="AU99" s="30">
        <v>96</v>
      </c>
      <c r="AV99" s="1"/>
      <c r="AW99" s="22">
        <v>3124</v>
      </c>
      <c r="AX99" s="23">
        <v>3156</v>
      </c>
      <c r="AY99" s="30">
        <v>96</v>
      </c>
      <c r="AZ99" s="1"/>
      <c r="BA99" s="22">
        <v>2613</v>
      </c>
      <c r="BB99" s="23">
        <v>2640</v>
      </c>
      <c r="BC99" s="30">
        <v>96</v>
      </c>
      <c r="BD99" s="1"/>
      <c r="BE99" s="22">
        <v>2811</v>
      </c>
      <c r="BF99" s="23">
        <v>2840</v>
      </c>
      <c r="BG99" s="30">
        <v>96</v>
      </c>
      <c r="BI99" s="28">
        <v>3286</v>
      </c>
      <c r="BJ99" s="29">
        <v>3320</v>
      </c>
      <c r="BK99" s="30">
        <v>96</v>
      </c>
      <c r="BL99" s="33"/>
      <c r="BM99" s="1"/>
      <c r="BN99" s="1"/>
      <c r="BO99" s="1"/>
      <c r="BP99" s="1"/>
      <c r="BQ99" s="1"/>
      <c r="BR99" s="1"/>
      <c r="BS99" s="1"/>
      <c r="BT99" s="1"/>
      <c r="BU99" s="28">
        <v>2613</v>
      </c>
      <c r="BV99" s="29">
        <v>2640</v>
      </c>
      <c r="BW99" s="30">
        <v>96</v>
      </c>
      <c r="BX99" s="33"/>
      <c r="BY99" s="22">
        <v>2811</v>
      </c>
      <c r="BZ99" s="23">
        <v>2840</v>
      </c>
      <c r="CA99" s="22">
        <v>96</v>
      </c>
      <c r="CB99" s="33"/>
    </row>
    <row r="100" spans="1:80" x14ac:dyDescent="0.25">
      <c r="A100" s="20">
        <v>3073</v>
      </c>
      <c r="B100" s="21">
        <v>3104</v>
      </c>
      <c r="C100" s="20">
        <v>97</v>
      </c>
      <c r="D100" s="1"/>
      <c r="E100" s="22">
        <v>2305</v>
      </c>
      <c r="F100" s="23">
        <v>2328</v>
      </c>
      <c r="G100" s="22">
        <v>97</v>
      </c>
      <c r="H100" s="1"/>
      <c r="I100" s="22">
        <v>2838</v>
      </c>
      <c r="J100" s="23">
        <v>2862</v>
      </c>
      <c r="K100" s="22">
        <v>97</v>
      </c>
      <c r="L100" s="1"/>
      <c r="M100" s="22">
        <v>2833</v>
      </c>
      <c r="N100" s="23">
        <v>2862</v>
      </c>
      <c r="O100" s="22">
        <v>97</v>
      </c>
      <c r="P100" s="1"/>
      <c r="Q100" s="22">
        <v>3073</v>
      </c>
      <c r="R100" s="23">
        <v>3104</v>
      </c>
      <c r="S100" s="22">
        <v>97</v>
      </c>
      <c r="U100" s="22">
        <v>3649</v>
      </c>
      <c r="V100" s="23">
        <v>3686</v>
      </c>
      <c r="W100" s="22">
        <v>97</v>
      </c>
      <c r="X100" s="1"/>
      <c r="Y100" s="17"/>
      <c r="Z100" s="16"/>
      <c r="AA100" s="27"/>
      <c r="AB100" s="1"/>
      <c r="AC100" s="17"/>
      <c r="AD100" s="16"/>
      <c r="AE100" s="27"/>
      <c r="AF100" s="1"/>
      <c r="AG100" s="17"/>
      <c r="AH100" s="16"/>
      <c r="AI100" s="27"/>
      <c r="AJ100" s="1"/>
      <c r="AK100" s="17"/>
      <c r="AL100" s="16"/>
      <c r="AM100" s="27"/>
      <c r="AO100" s="22">
        <v>3321</v>
      </c>
      <c r="AP100" s="23">
        <v>3354</v>
      </c>
      <c r="AQ100" s="22">
        <v>97</v>
      </c>
      <c r="AR100" s="1"/>
      <c r="AS100" s="22">
        <v>2834</v>
      </c>
      <c r="AT100" s="23">
        <v>2862</v>
      </c>
      <c r="AU100" s="30">
        <v>97</v>
      </c>
      <c r="AV100" s="1"/>
      <c r="AW100" s="22">
        <v>3157</v>
      </c>
      <c r="AX100" s="23">
        <v>3188</v>
      </c>
      <c r="AY100" s="30">
        <v>97</v>
      </c>
      <c r="AZ100" s="1"/>
      <c r="BA100" s="22">
        <v>2641</v>
      </c>
      <c r="BB100" s="23">
        <v>2667</v>
      </c>
      <c r="BC100" s="30">
        <v>97</v>
      </c>
      <c r="BD100" s="1"/>
      <c r="BE100" s="22">
        <v>2841</v>
      </c>
      <c r="BF100" s="23">
        <v>2869</v>
      </c>
      <c r="BG100" s="30">
        <v>97</v>
      </c>
      <c r="BI100" s="28">
        <v>3321</v>
      </c>
      <c r="BJ100" s="29">
        <v>3354</v>
      </c>
      <c r="BK100" s="30">
        <v>97</v>
      </c>
      <c r="BL100" s="33"/>
      <c r="BM100" s="1"/>
      <c r="BN100" s="1"/>
      <c r="BO100" s="1"/>
      <c r="BP100" s="1"/>
      <c r="BQ100" s="1"/>
      <c r="BR100" s="1"/>
      <c r="BS100" s="1"/>
      <c r="BT100" s="1"/>
      <c r="BU100" s="28">
        <v>2641</v>
      </c>
      <c r="BV100" s="29">
        <v>2667</v>
      </c>
      <c r="BW100" s="30">
        <v>97</v>
      </c>
      <c r="BX100" s="33"/>
      <c r="BY100" s="22">
        <v>2841</v>
      </c>
      <c r="BZ100" s="23">
        <v>2869</v>
      </c>
      <c r="CA100" s="22">
        <v>97</v>
      </c>
      <c r="CB100" s="33"/>
    </row>
    <row r="101" spans="1:80" x14ac:dyDescent="0.25">
      <c r="A101" s="20">
        <v>3105</v>
      </c>
      <c r="B101" s="21">
        <v>3136</v>
      </c>
      <c r="C101" s="20">
        <v>98</v>
      </c>
      <c r="D101" s="1"/>
      <c r="E101" s="22">
        <v>2329</v>
      </c>
      <c r="F101" s="23">
        <v>2352</v>
      </c>
      <c r="G101" s="22">
        <v>98</v>
      </c>
      <c r="H101" s="1"/>
      <c r="I101" s="22">
        <v>2868</v>
      </c>
      <c r="J101" s="23">
        <v>2891</v>
      </c>
      <c r="K101" s="22">
        <v>98</v>
      </c>
      <c r="L101" s="1"/>
      <c r="M101" s="22">
        <v>2863</v>
      </c>
      <c r="N101" s="23">
        <v>2891</v>
      </c>
      <c r="O101" s="22">
        <v>98</v>
      </c>
      <c r="P101" s="1"/>
      <c r="Q101" s="22">
        <v>3105</v>
      </c>
      <c r="R101" s="23">
        <v>3136</v>
      </c>
      <c r="S101" s="22">
        <v>98</v>
      </c>
      <c r="U101" s="22">
        <v>3687</v>
      </c>
      <c r="V101" s="23">
        <v>3724</v>
      </c>
      <c r="W101" s="22">
        <v>98</v>
      </c>
      <c r="X101" s="1"/>
      <c r="Y101" s="17"/>
      <c r="Z101" s="16"/>
      <c r="AA101" s="27"/>
      <c r="AB101" s="1"/>
      <c r="AC101" s="17"/>
      <c r="AD101" s="16"/>
      <c r="AE101" s="27"/>
      <c r="AF101" s="1"/>
      <c r="AG101" s="17"/>
      <c r="AH101" s="16"/>
      <c r="AI101" s="27"/>
      <c r="AJ101" s="1"/>
      <c r="AK101" s="17"/>
      <c r="AL101" s="16"/>
      <c r="AM101" s="27"/>
      <c r="AO101" s="22">
        <v>3355</v>
      </c>
      <c r="AP101" s="23">
        <v>3389</v>
      </c>
      <c r="AQ101" s="22">
        <v>98</v>
      </c>
      <c r="AR101" s="1"/>
      <c r="AS101" s="22">
        <v>2863</v>
      </c>
      <c r="AT101" s="23">
        <v>2892</v>
      </c>
      <c r="AU101" s="30">
        <v>98</v>
      </c>
      <c r="AV101" s="1"/>
      <c r="AW101" s="22">
        <v>3189</v>
      </c>
      <c r="AX101" s="23">
        <v>3221</v>
      </c>
      <c r="AY101" s="30">
        <v>98</v>
      </c>
      <c r="AZ101" s="1"/>
      <c r="BA101" s="22">
        <v>2668</v>
      </c>
      <c r="BB101" s="23">
        <v>2695</v>
      </c>
      <c r="BC101" s="30">
        <v>98</v>
      </c>
      <c r="BD101" s="1"/>
      <c r="BE101" s="22">
        <v>2870</v>
      </c>
      <c r="BF101" s="23">
        <v>2899</v>
      </c>
      <c r="BG101" s="30">
        <v>98</v>
      </c>
      <c r="BI101" s="28">
        <v>3355</v>
      </c>
      <c r="BJ101" s="29">
        <v>3389</v>
      </c>
      <c r="BK101" s="30">
        <v>98</v>
      </c>
      <c r="BL101" s="33"/>
      <c r="BM101" s="1"/>
      <c r="BN101" s="1"/>
      <c r="BO101" s="1"/>
      <c r="BP101" s="1"/>
      <c r="BQ101" s="1"/>
      <c r="BR101" s="1"/>
      <c r="BS101" s="1"/>
      <c r="BT101" s="1"/>
      <c r="BU101" s="28">
        <v>2668</v>
      </c>
      <c r="BV101" s="29">
        <v>2695</v>
      </c>
      <c r="BW101" s="30">
        <v>98</v>
      </c>
      <c r="BX101" s="33"/>
      <c r="BY101" s="22">
        <v>2870</v>
      </c>
      <c r="BZ101" s="23">
        <v>2899</v>
      </c>
      <c r="CA101" s="22">
        <v>98</v>
      </c>
      <c r="CB101" s="33"/>
    </row>
    <row r="102" spans="1:80" x14ac:dyDescent="0.25">
      <c r="A102" s="20">
        <v>3137</v>
      </c>
      <c r="B102" s="21">
        <v>3168</v>
      </c>
      <c r="C102" s="20">
        <v>99</v>
      </c>
      <c r="D102" s="1"/>
      <c r="E102" s="22">
        <v>2353</v>
      </c>
      <c r="F102" s="23">
        <v>2376</v>
      </c>
      <c r="G102" s="22">
        <v>99</v>
      </c>
      <c r="H102" s="1"/>
      <c r="I102" s="22">
        <v>2897</v>
      </c>
      <c r="J102" s="23">
        <v>2921</v>
      </c>
      <c r="K102" s="22">
        <v>99</v>
      </c>
      <c r="L102" s="1"/>
      <c r="M102" s="22">
        <v>2892</v>
      </c>
      <c r="N102" s="23">
        <v>2921</v>
      </c>
      <c r="O102" s="22">
        <v>99</v>
      </c>
      <c r="P102" s="1"/>
      <c r="Q102" s="22">
        <v>3137</v>
      </c>
      <c r="R102" s="23">
        <v>3168</v>
      </c>
      <c r="S102" s="22">
        <v>99</v>
      </c>
      <c r="U102" s="22">
        <v>3725</v>
      </c>
      <c r="V102" s="23">
        <v>3762</v>
      </c>
      <c r="W102" s="22">
        <v>99</v>
      </c>
      <c r="X102" s="1"/>
      <c r="Y102" s="17"/>
      <c r="Z102" s="16"/>
      <c r="AA102" s="27"/>
      <c r="AB102" s="1"/>
      <c r="AC102" s="17"/>
      <c r="AD102" s="16"/>
      <c r="AE102" s="27"/>
      <c r="AF102" s="1"/>
      <c r="AG102" s="17"/>
      <c r="AH102" s="16"/>
      <c r="AI102" s="27"/>
      <c r="AJ102" s="1"/>
      <c r="AK102" s="17"/>
      <c r="AL102" s="16"/>
      <c r="AM102" s="27"/>
      <c r="AO102" s="22">
        <v>3390</v>
      </c>
      <c r="AP102" s="23">
        <v>3423</v>
      </c>
      <c r="AQ102" s="22">
        <v>99</v>
      </c>
      <c r="AR102" s="1"/>
      <c r="AS102" s="22">
        <v>2893</v>
      </c>
      <c r="AT102" s="23">
        <v>2921</v>
      </c>
      <c r="AU102" s="30">
        <v>99</v>
      </c>
      <c r="AV102" s="1"/>
      <c r="AW102" s="22">
        <v>3222</v>
      </c>
      <c r="AX102" s="23">
        <v>3254</v>
      </c>
      <c r="AY102" s="30">
        <v>99</v>
      </c>
      <c r="AZ102" s="1"/>
      <c r="BA102" s="22">
        <v>2696</v>
      </c>
      <c r="BB102" s="23">
        <v>2722</v>
      </c>
      <c r="BC102" s="30">
        <v>99</v>
      </c>
      <c r="BD102" s="1"/>
      <c r="BE102" s="22">
        <v>2900</v>
      </c>
      <c r="BF102" s="23">
        <v>2928</v>
      </c>
      <c r="BG102" s="30">
        <v>99</v>
      </c>
      <c r="BI102" s="28">
        <v>3390</v>
      </c>
      <c r="BJ102" s="29">
        <v>3423</v>
      </c>
      <c r="BK102" s="30">
        <v>99</v>
      </c>
      <c r="BL102" s="33"/>
      <c r="BM102" s="1"/>
      <c r="BN102" s="1"/>
      <c r="BO102" s="1"/>
      <c r="BP102" s="1"/>
      <c r="BQ102" s="1"/>
      <c r="BR102" s="1"/>
      <c r="BS102" s="1"/>
      <c r="BT102" s="1"/>
      <c r="BU102" s="28">
        <v>2696</v>
      </c>
      <c r="BV102" s="29">
        <v>2722</v>
      </c>
      <c r="BW102" s="30">
        <v>99</v>
      </c>
      <c r="BX102" s="33"/>
      <c r="BY102" s="22">
        <v>2900</v>
      </c>
      <c r="BZ102" s="23">
        <v>2928</v>
      </c>
      <c r="CA102" s="22">
        <v>99</v>
      </c>
      <c r="CB102" s="33"/>
    </row>
    <row r="103" spans="1:80" x14ac:dyDescent="0.25">
      <c r="A103" s="20">
        <v>3169</v>
      </c>
      <c r="B103" s="21">
        <v>3200</v>
      </c>
      <c r="C103" s="20">
        <v>100</v>
      </c>
      <c r="D103" s="1"/>
      <c r="E103" s="22">
        <v>2377</v>
      </c>
      <c r="F103" s="23">
        <v>2400</v>
      </c>
      <c r="G103" s="22">
        <v>100</v>
      </c>
      <c r="H103" s="1"/>
      <c r="I103" s="22">
        <v>2927</v>
      </c>
      <c r="J103" s="23">
        <v>2950</v>
      </c>
      <c r="K103" s="22">
        <v>100</v>
      </c>
      <c r="L103" s="1"/>
      <c r="M103" s="22">
        <v>2922</v>
      </c>
      <c r="N103" s="23">
        <v>2950</v>
      </c>
      <c r="O103" s="22">
        <v>100</v>
      </c>
      <c r="P103" s="1"/>
      <c r="Q103" s="22">
        <v>3169</v>
      </c>
      <c r="R103" s="23">
        <v>3200</v>
      </c>
      <c r="S103" s="22">
        <v>100</v>
      </c>
      <c r="U103" s="22">
        <v>3763</v>
      </c>
      <c r="V103" s="23">
        <v>3800</v>
      </c>
      <c r="W103" s="22">
        <v>100</v>
      </c>
      <c r="X103" s="1"/>
      <c r="Y103" s="17"/>
      <c r="Z103" s="16"/>
      <c r="AA103" s="27"/>
      <c r="AB103" s="1"/>
      <c r="AC103" s="17"/>
      <c r="AD103" s="16"/>
      <c r="AE103" s="27"/>
      <c r="AF103" s="1"/>
      <c r="AG103" s="17"/>
      <c r="AH103" s="16"/>
      <c r="AI103" s="27"/>
      <c r="AJ103" s="1"/>
      <c r="AK103" s="17"/>
      <c r="AL103" s="16"/>
      <c r="AM103" s="27"/>
      <c r="AO103" s="22">
        <v>3424</v>
      </c>
      <c r="AP103" s="23">
        <v>3458</v>
      </c>
      <c r="AQ103" s="22">
        <v>100</v>
      </c>
      <c r="AR103" s="1"/>
      <c r="AS103" s="22">
        <v>2922</v>
      </c>
      <c r="AT103" s="23">
        <v>2951</v>
      </c>
      <c r="AU103" s="30">
        <v>100</v>
      </c>
      <c r="AV103" s="1"/>
      <c r="AW103" s="22">
        <v>3255</v>
      </c>
      <c r="AX103" s="23">
        <v>3287</v>
      </c>
      <c r="AY103" s="30">
        <v>100</v>
      </c>
      <c r="AZ103" s="1"/>
      <c r="BA103" s="22">
        <v>2723</v>
      </c>
      <c r="BB103" s="23">
        <v>2750</v>
      </c>
      <c r="BC103" s="30">
        <v>100</v>
      </c>
      <c r="BD103" s="1"/>
      <c r="BE103" s="22">
        <v>2929</v>
      </c>
      <c r="BF103" s="23">
        <v>2958</v>
      </c>
      <c r="BG103" s="30">
        <v>100</v>
      </c>
      <c r="BI103" s="28">
        <v>3424</v>
      </c>
      <c r="BJ103" s="29">
        <v>3458</v>
      </c>
      <c r="BK103" s="30">
        <v>100</v>
      </c>
      <c r="BL103" s="33"/>
      <c r="BM103" s="1"/>
      <c r="BN103" s="1"/>
      <c r="BO103" s="1"/>
      <c r="BP103" s="1"/>
      <c r="BQ103" s="1"/>
      <c r="BR103" s="1"/>
      <c r="BS103" s="1"/>
      <c r="BT103" s="1"/>
      <c r="BU103" s="28">
        <v>2723</v>
      </c>
      <c r="BV103" s="29">
        <v>2750</v>
      </c>
      <c r="BW103" s="30">
        <v>100</v>
      </c>
      <c r="BX103" s="33"/>
      <c r="BY103" s="22">
        <v>2929</v>
      </c>
      <c r="BZ103" s="23">
        <v>2958</v>
      </c>
      <c r="CA103" s="22">
        <v>100</v>
      </c>
      <c r="CB103" s="33"/>
    </row>
    <row r="104" spans="1:80" x14ac:dyDescent="0.25">
      <c r="A104" s="20">
        <v>3201</v>
      </c>
      <c r="B104" s="21">
        <v>3232</v>
      </c>
      <c r="C104" s="20">
        <v>101</v>
      </c>
      <c r="D104" s="1"/>
      <c r="E104" s="22">
        <v>2401</v>
      </c>
      <c r="F104" s="23">
        <v>2424</v>
      </c>
      <c r="G104" s="22">
        <v>101</v>
      </c>
      <c r="H104" s="1"/>
      <c r="I104" s="22">
        <v>2956</v>
      </c>
      <c r="J104" s="23">
        <v>2980</v>
      </c>
      <c r="K104" s="22">
        <v>101</v>
      </c>
      <c r="L104" s="1"/>
      <c r="M104" s="22">
        <v>2951</v>
      </c>
      <c r="N104" s="23">
        <v>2980</v>
      </c>
      <c r="O104" s="22">
        <v>101</v>
      </c>
      <c r="P104" s="1"/>
      <c r="Q104" s="22">
        <v>3201</v>
      </c>
      <c r="R104" s="23">
        <v>3232</v>
      </c>
      <c r="S104" s="22">
        <v>101</v>
      </c>
      <c r="U104" s="22">
        <v>3801</v>
      </c>
      <c r="V104" s="23">
        <v>3838</v>
      </c>
      <c r="W104" s="22">
        <v>101</v>
      </c>
      <c r="X104" s="1"/>
      <c r="Y104" s="17"/>
      <c r="Z104" s="16"/>
      <c r="AA104" s="27"/>
      <c r="AB104" s="1"/>
      <c r="AC104" s="17"/>
      <c r="AD104" s="16"/>
      <c r="AE104" s="27"/>
      <c r="AF104" s="1"/>
      <c r="AG104" s="17"/>
      <c r="AH104" s="16"/>
      <c r="AI104" s="27"/>
      <c r="AJ104" s="1"/>
      <c r="AK104" s="17"/>
      <c r="AL104" s="16"/>
      <c r="AM104" s="27"/>
      <c r="AO104" s="22">
        <v>3459</v>
      </c>
      <c r="AP104" s="23">
        <v>3492</v>
      </c>
      <c r="AQ104" s="22">
        <v>101</v>
      </c>
      <c r="AR104" s="1"/>
      <c r="AS104" s="22">
        <v>2952</v>
      </c>
      <c r="AT104" s="23">
        <v>2981</v>
      </c>
      <c r="AU104" s="30">
        <v>101</v>
      </c>
      <c r="AV104" s="1"/>
      <c r="AW104" s="22">
        <v>3288</v>
      </c>
      <c r="AX104" s="23">
        <v>3320</v>
      </c>
      <c r="AY104" s="30">
        <v>101</v>
      </c>
      <c r="AZ104" s="1"/>
      <c r="BA104" s="22">
        <v>2751</v>
      </c>
      <c r="BB104" s="23">
        <v>2777</v>
      </c>
      <c r="BC104" s="30">
        <v>101</v>
      </c>
      <c r="BD104" s="1"/>
      <c r="BE104" s="22">
        <v>2959</v>
      </c>
      <c r="BF104" s="23">
        <v>2987</v>
      </c>
      <c r="BG104" s="30">
        <v>101</v>
      </c>
      <c r="BI104" s="28">
        <v>3459</v>
      </c>
      <c r="BJ104" s="29">
        <v>3492</v>
      </c>
      <c r="BK104" s="30">
        <v>101</v>
      </c>
      <c r="BL104" s="33"/>
      <c r="BM104" s="1"/>
      <c r="BN104" s="1"/>
      <c r="BO104" s="1"/>
      <c r="BP104" s="1"/>
      <c r="BQ104" s="1"/>
      <c r="BR104" s="1"/>
      <c r="BS104" s="1"/>
      <c r="BT104" s="1"/>
      <c r="BU104" s="28">
        <v>2751</v>
      </c>
      <c r="BV104" s="29">
        <v>2777</v>
      </c>
      <c r="BW104" s="30">
        <v>101</v>
      </c>
      <c r="BX104" s="33"/>
      <c r="BY104" s="22">
        <v>2959</v>
      </c>
      <c r="BZ104" s="23">
        <v>2987</v>
      </c>
      <c r="CA104" s="22">
        <v>101</v>
      </c>
      <c r="CB104" s="33"/>
    </row>
    <row r="105" spans="1:80" x14ac:dyDescent="0.25">
      <c r="A105" s="20">
        <v>3233</v>
      </c>
      <c r="B105" s="21">
        <v>3264</v>
      </c>
      <c r="C105" s="20">
        <v>102</v>
      </c>
      <c r="D105" s="1"/>
      <c r="E105" s="22">
        <v>2425</v>
      </c>
      <c r="F105" s="23">
        <v>2448</v>
      </c>
      <c r="G105" s="22">
        <v>102</v>
      </c>
      <c r="H105" s="1"/>
      <c r="I105" s="22">
        <v>2986</v>
      </c>
      <c r="J105" s="23">
        <v>3009</v>
      </c>
      <c r="K105" s="22">
        <v>102</v>
      </c>
      <c r="L105" s="1"/>
      <c r="M105" s="22">
        <v>2981</v>
      </c>
      <c r="N105" s="23">
        <v>3009</v>
      </c>
      <c r="O105" s="22">
        <v>102</v>
      </c>
      <c r="P105" s="1"/>
      <c r="Q105" s="22">
        <v>3233</v>
      </c>
      <c r="R105" s="23">
        <v>3264</v>
      </c>
      <c r="S105" s="22">
        <v>102</v>
      </c>
      <c r="U105" s="22">
        <v>3839</v>
      </c>
      <c r="V105" s="23">
        <v>3876</v>
      </c>
      <c r="W105" s="22">
        <v>102</v>
      </c>
      <c r="X105" s="1"/>
      <c r="Y105" s="17"/>
      <c r="Z105" s="16"/>
      <c r="AA105" s="27"/>
      <c r="AB105" s="1"/>
      <c r="AC105" s="17"/>
      <c r="AD105" s="16"/>
      <c r="AE105" s="27"/>
      <c r="AF105" s="1"/>
      <c r="AG105" s="17"/>
      <c r="AH105" s="16"/>
      <c r="AI105" s="27"/>
      <c r="AJ105" s="1"/>
      <c r="AK105" s="17"/>
      <c r="AL105" s="16"/>
      <c r="AM105" s="27"/>
      <c r="AO105" s="22">
        <v>3493</v>
      </c>
      <c r="AP105" s="23">
        <v>3527</v>
      </c>
      <c r="AQ105" s="22">
        <v>102</v>
      </c>
      <c r="AR105" s="1"/>
      <c r="AS105" s="22">
        <v>2982</v>
      </c>
      <c r="AT105" s="23">
        <v>3010</v>
      </c>
      <c r="AU105" s="30">
        <v>102</v>
      </c>
      <c r="AV105" s="1"/>
      <c r="AW105" s="22">
        <v>3321</v>
      </c>
      <c r="AX105" s="23">
        <v>3353</v>
      </c>
      <c r="AY105" s="30">
        <v>102</v>
      </c>
      <c r="AZ105" s="1"/>
      <c r="BA105" s="22">
        <v>2778</v>
      </c>
      <c r="BB105" s="23">
        <v>2805</v>
      </c>
      <c r="BC105" s="30">
        <v>102</v>
      </c>
      <c r="BD105" s="1"/>
      <c r="BE105" s="22">
        <v>2988</v>
      </c>
      <c r="BF105" s="23">
        <v>3017</v>
      </c>
      <c r="BG105" s="30">
        <v>102</v>
      </c>
      <c r="BI105" s="28">
        <v>3493</v>
      </c>
      <c r="BJ105" s="29">
        <v>3527</v>
      </c>
      <c r="BK105" s="30">
        <v>102</v>
      </c>
      <c r="BL105" s="33"/>
      <c r="BM105" s="1"/>
      <c r="BN105" s="1"/>
      <c r="BO105" s="1"/>
      <c r="BP105" s="1"/>
      <c r="BQ105" s="1"/>
      <c r="BR105" s="1"/>
      <c r="BS105" s="1"/>
      <c r="BT105" s="1"/>
      <c r="BU105" s="28">
        <v>2778</v>
      </c>
      <c r="BV105" s="29">
        <v>2805</v>
      </c>
      <c r="BW105" s="30">
        <v>102</v>
      </c>
      <c r="BX105" s="33"/>
      <c r="BY105" s="22">
        <v>2988</v>
      </c>
      <c r="BZ105" s="23">
        <v>3017</v>
      </c>
      <c r="CA105" s="22">
        <v>102</v>
      </c>
      <c r="CB105" s="33"/>
    </row>
    <row r="106" spans="1:80" x14ac:dyDescent="0.25">
      <c r="A106" s="20">
        <v>3265</v>
      </c>
      <c r="B106" s="21">
        <v>3296</v>
      </c>
      <c r="C106" s="20">
        <v>103</v>
      </c>
      <c r="D106" s="1"/>
      <c r="E106" s="22">
        <v>2449</v>
      </c>
      <c r="F106" s="23">
        <v>2472</v>
      </c>
      <c r="G106" s="22">
        <v>103</v>
      </c>
      <c r="H106" s="1"/>
      <c r="I106" s="22">
        <v>3015</v>
      </c>
      <c r="J106" s="23">
        <v>3039</v>
      </c>
      <c r="K106" s="22">
        <v>103</v>
      </c>
      <c r="L106" s="1"/>
      <c r="M106" s="22">
        <v>3010</v>
      </c>
      <c r="N106" s="23">
        <v>3039</v>
      </c>
      <c r="O106" s="22">
        <v>103</v>
      </c>
      <c r="P106" s="1"/>
      <c r="Q106" s="22">
        <v>3265</v>
      </c>
      <c r="R106" s="23">
        <v>3296</v>
      </c>
      <c r="S106" s="22">
        <v>103</v>
      </c>
      <c r="U106" s="22">
        <v>3877</v>
      </c>
      <c r="V106" s="23">
        <v>3914</v>
      </c>
      <c r="W106" s="22">
        <v>103</v>
      </c>
      <c r="X106" s="1"/>
      <c r="Y106" s="17"/>
      <c r="Z106" s="16"/>
      <c r="AA106" s="27"/>
      <c r="AB106" s="1"/>
      <c r="AC106" s="17"/>
      <c r="AD106" s="16"/>
      <c r="AE106" s="27"/>
      <c r="AF106" s="1"/>
      <c r="AG106" s="17"/>
      <c r="AH106" s="16"/>
      <c r="AI106" s="27"/>
      <c r="AJ106" s="1"/>
      <c r="AK106" s="17"/>
      <c r="AL106" s="16"/>
      <c r="AM106" s="27"/>
      <c r="AO106" s="22">
        <v>3528</v>
      </c>
      <c r="AP106" s="23">
        <v>3562</v>
      </c>
      <c r="AQ106" s="22">
        <v>103</v>
      </c>
      <c r="AR106" s="1"/>
      <c r="AS106" s="22">
        <v>3011</v>
      </c>
      <c r="AT106" s="23">
        <v>3040</v>
      </c>
      <c r="AU106" s="30">
        <v>103</v>
      </c>
      <c r="AV106" s="1"/>
      <c r="AW106" s="22">
        <v>3354</v>
      </c>
      <c r="AX106" s="23">
        <v>3386</v>
      </c>
      <c r="AY106" s="30">
        <v>103</v>
      </c>
      <c r="AZ106" s="1"/>
      <c r="BA106" s="22">
        <v>2806</v>
      </c>
      <c r="BB106" s="23">
        <v>2832</v>
      </c>
      <c r="BC106" s="30">
        <v>103</v>
      </c>
      <c r="BD106" s="1"/>
      <c r="BE106" s="22">
        <v>3018</v>
      </c>
      <c r="BF106" s="23">
        <v>3047</v>
      </c>
      <c r="BG106" s="30">
        <v>103</v>
      </c>
      <c r="BI106" s="28">
        <v>3528</v>
      </c>
      <c r="BJ106" s="29">
        <v>3562</v>
      </c>
      <c r="BK106" s="30">
        <v>103</v>
      </c>
      <c r="BL106" s="33"/>
      <c r="BM106" s="1"/>
      <c r="BN106" s="1"/>
      <c r="BO106" s="1"/>
      <c r="BP106" s="1"/>
      <c r="BQ106" s="1"/>
      <c r="BR106" s="1"/>
      <c r="BS106" s="1"/>
      <c r="BT106" s="1"/>
      <c r="BU106" s="28">
        <v>2806</v>
      </c>
      <c r="BV106" s="29">
        <v>2832</v>
      </c>
      <c r="BW106" s="30">
        <v>103</v>
      </c>
      <c r="BX106" s="33"/>
      <c r="BY106" s="22">
        <v>3018</v>
      </c>
      <c r="BZ106" s="23">
        <v>3047</v>
      </c>
      <c r="CA106" s="22">
        <v>103</v>
      </c>
      <c r="CB106" s="33"/>
    </row>
    <row r="107" spans="1:80" x14ac:dyDescent="0.25">
      <c r="A107" s="20">
        <v>3297</v>
      </c>
      <c r="B107" s="21">
        <v>3328</v>
      </c>
      <c r="C107" s="20">
        <v>104</v>
      </c>
      <c r="D107" s="1"/>
      <c r="E107" s="22">
        <v>2473</v>
      </c>
      <c r="F107" s="23">
        <v>2496</v>
      </c>
      <c r="G107" s="22">
        <v>104</v>
      </c>
      <c r="H107" s="1"/>
      <c r="I107" s="22">
        <v>3045</v>
      </c>
      <c r="J107" s="23">
        <v>3068</v>
      </c>
      <c r="K107" s="22">
        <v>104</v>
      </c>
      <c r="L107" s="1"/>
      <c r="M107" s="22">
        <v>3040</v>
      </c>
      <c r="N107" s="23">
        <v>3068</v>
      </c>
      <c r="O107" s="22">
        <v>104</v>
      </c>
      <c r="P107" s="1"/>
      <c r="Q107" s="22">
        <v>3297</v>
      </c>
      <c r="R107" s="23">
        <v>3328</v>
      </c>
      <c r="S107" s="22">
        <v>104</v>
      </c>
      <c r="U107" s="22">
        <v>3915</v>
      </c>
      <c r="V107" s="23">
        <v>3952</v>
      </c>
      <c r="W107" s="22">
        <v>104</v>
      </c>
      <c r="X107" s="1"/>
      <c r="Y107" s="17"/>
      <c r="Z107" s="16"/>
      <c r="AA107" s="27"/>
      <c r="AB107" s="1"/>
      <c r="AC107" s="17"/>
      <c r="AD107" s="16"/>
      <c r="AE107" s="27"/>
      <c r="AF107" s="1"/>
      <c r="AG107" s="17"/>
      <c r="AH107" s="16"/>
      <c r="AI107" s="27"/>
      <c r="AJ107" s="1"/>
      <c r="AK107" s="17"/>
      <c r="AL107" s="16"/>
      <c r="AM107" s="27"/>
      <c r="AO107" s="22">
        <v>3563</v>
      </c>
      <c r="AP107" s="23">
        <v>3596</v>
      </c>
      <c r="AQ107" s="22">
        <v>104</v>
      </c>
      <c r="AR107" s="1"/>
      <c r="AS107" s="22">
        <v>3041</v>
      </c>
      <c r="AT107" s="23">
        <v>3069</v>
      </c>
      <c r="AU107" s="30">
        <v>104</v>
      </c>
      <c r="AV107" s="1"/>
      <c r="AW107" s="22">
        <v>3387</v>
      </c>
      <c r="AX107" s="23">
        <v>3419</v>
      </c>
      <c r="AY107" s="30">
        <v>104</v>
      </c>
      <c r="AZ107" s="1"/>
      <c r="BA107" s="22">
        <v>2833</v>
      </c>
      <c r="BB107" s="23">
        <v>2860</v>
      </c>
      <c r="BC107" s="30">
        <v>104</v>
      </c>
      <c r="BD107" s="1"/>
      <c r="BE107" s="22">
        <v>3048</v>
      </c>
      <c r="BF107" s="23">
        <v>3076</v>
      </c>
      <c r="BG107" s="30">
        <v>104</v>
      </c>
      <c r="BI107" s="28">
        <v>3563</v>
      </c>
      <c r="BJ107" s="29">
        <v>3596</v>
      </c>
      <c r="BK107" s="30">
        <v>104</v>
      </c>
      <c r="BL107" s="33"/>
      <c r="BM107" s="1"/>
      <c r="BN107" s="1"/>
      <c r="BO107" s="1"/>
      <c r="BP107" s="1"/>
      <c r="BQ107" s="1"/>
      <c r="BR107" s="1"/>
      <c r="BS107" s="1"/>
      <c r="BT107" s="1"/>
      <c r="BU107" s="28">
        <v>2833</v>
      </c>
      <c r="BV107" s="29">
        <v>2860</v>
      </c>
      <c r="BW107" s="30">
        <v>104</v>
      </c>
      <c r="BX107" s="33"/>
      <c r="BY107" s="22">
        <v>3048</v>
      </c>
      <c r="BZ107" s="23">
        <v>3076</v>
      </c>
      <c r="CA107" s="22">
        <v>104</v>
      </c>
      <c r="CB107" s="33"/>
    </row>
    <row r="108" spans="1:80" x14ac:dyDescent="0.25">
      <c r="A108" s="20">
        <v>3329</v>
      </c>
      <c r="B108" s="21">
        <v>3360</v>
      </c>
      <c r="C108" s="20">
        <v>105</v>
      </c>
      <c r="D108" s="1"/>
      <c r="E108" s="22">
        <v>2497</v>
      </c>
      <c r="F108" s="23">
        <v>2520</v>
      </c>
      <c r="G108" s="22">
        <v>105</v>
      </c>
      <c r="H108" s="1"/>
      <c r="I108" s="22">
        <v>3074</v>
      </c>
      <c r="J108" s="23">
        <v>3098</v>
      </c>
      <c r="K108" s="22">
        <v>105</v>
      </c>
      <c r="L108" s="1"/>
      <c r="M108" s="22">
        <v>3069</v>
      </c>
      <c r="N108" s="23">
        <v>3098</v>
      </c>
      <c r="O108" s="22">
        <v>105</v>
      </c>
      <c r="P108" s="1"/>
      <c r="Q108" s="22">
        <v>3329</v>
      </c>
      <c r="R108" s="23">
        <v>3360</v>
      </c>
      <c r="S108" s="22">
        <v>105</v>
      </c>
      <c r="U108" s="22">
        <v>3953</v>
      </c>
      <c r="V108" s="23">
        <v>3990</v>
      </c>
      <c r="W108" s="22">
        <v>105</v>
      </c>
      <c r="X108" s="1"/>
      <c r="Y108" s="17"/>
      <c r="Z108" s="16"/>
      <c r="AA108" s="27"/>
      <c r="AB108" s="1"/>
      <c r="AC108" s="17"/>
      <c r="AD108" s="16"/>
      <c r="AE108" s="27"/>
      <c r="AF108" s="1"/>
      <c r="AG108" s="17"/>
      <c r="AH108" s="16"/>
      <c r="AI108" s="27"/>
      <c r="AJ108" s="1"/>
      <c r="AK108" s="17"/>
      <c r="AL108" s="16"/>
      <c r="AM108" s="27"/>
      <c r="AO108" s="22">
        <v>3597</v>
      </c>
      <c r="AP108" s="23">
        <v>3631</v>
      </c>
      <c r="AQ108" s="22">
        <v>105</v>
      </c>
      <c r="AR108" s="1"/>
      <c r="AS108" s="22">
        <v>3070</v>
      </c>
      <c r="AT108" s="23">
        <v>3099</v>
      </c>
      <c r="AU108" s="30">
        <v>105</v>
      </c>
      <c r="AV108" s="1"/>
      <c r="AW108" s="22">
        <v>3420</v>
      </c>
      <c r="AX108" s="23">
        <v>3451</v>
      </c>
      <c r="AY108" s="30">
        <v>105</v>
      </c>
      <c r="AZ108" s="1"/>
      <c r="BA108" s="22">
        <v>2861</v>
      </c>
      <c r="BB108" s="23">
        <v>2887</v>
      </c>
      <c r="BC108" s="30">
        <v>105</v>
      </c>
      <c r="BD108" s="1"/>
      <c r="BE108" s="22">
        <v>3077</v>
      </c>
      <c r="BF108" s="23">
        <v>3106</v>
      </c>
      <c r="BG108" s="30">
        <v>105</v>
      </c>
      <c r="BI108" s="28">
        <v>3597</v>
      </c>
      <c r="BJ108" s="29">
        <v>3631</v>
      </c>
      <c r="BK108" s="30">
        <v>105</v>
      </c>
      <c r="BL108" s="33"/>
      <c r="BM108" s="1"/>
      <c r="BN108" s="1"/>
      <c r="BO108" s="1"/>
      <c r="BP108" s="1"/>
      <c r="BQ108" s="1"/>
      <c r="BR108" s="1"/>
      <c r="BS108" s="1"/>
      <c r="BT108" s="1"/>
      <c r="BU108" s="28">
        <v>2861</v>
      </c>
      <c r="BV108" s="29">
        <v>2887</v>
      </c>
      <c r="BW108" s="30">
        <v>105</v>
      </c>
      <c r="BX108" s="33"/>
      <c r="BY108" s="22">
        <v>3077</v>
      </c>
      <c r="BZ108" s="23">
        <v>3106</v>
      </c>
      <c r="CA108" s="22">
        <v>105</v>
      </c>
      <c r="CB108" s="33"/>
    </row>
    <row r="109" spans="1:80" x14ac:dyDescent="0.25">
      <c r="A109" s="20">
        <v>3361</v>
      </c>
      <c r="B109" s="21">
        <v>3392</v>
      </c>
      <c r="C109" s="20">
        <v>106</v>
      </c>
      <c r="D109" s="1"/>
      <c r="E109" s="22">
        <v>2521</v>
      </c>
      <c r="F109" s="23">
        <v>2544</v>
      </c>
      <c r="G109" s="22">
        <v>106</v>
      </c>
      <c r="H109" s="1"/>
      <c r="I109" s="22">
        <v>3104</v>
      </c>
      <c r="J109" s="23">
        <v>3127</v>
      </c>
      <c r="K109" s="22">
        <v>106</v>
      </c>
      <c r="L109" s="1"/>
      <c r="M109" s="22">
        <v>3099</v>
      </c>
      <c r="N109" s="23">
        <v>3127</v>
      </c>
      <c r="O109" s="22">
        <v>106</v>
      </c>
      <c r="P109" s="1"/>
      <c r="Q109" s="22">
        <v>3361</v>
      </c>
      <c r="R109" s="23">
        <v>3392</v>
      </c>
      <c r="S109" s="22">
        <v>106</v>
      </c>
      <c r="U109" s="22">
        <v>3991</v>
      </c>
      <c r="V109" s="23">
        <v>4028</v>
      </c>
      <c r="W109" s="22">
        <v>106</v>
      </c>
      <c r="X109" s="1"/>
      <c r="Y109" s="17"/>
      <c r="Z109" s="16"/>
      <c r="AA109" s="27"/>
      <c r="AB109" s="1"/>
      <c r="AC109" s="17"/>
      <c r="AD109" s="16"/>
      <c r="AE109" s="27"/>
      <c r="AF109" s="1"/>
      <c r="AG109" s="17"/>
      <c r="AH109" s="16"/>
      <c r="AI109" s="27"/>
      <c r="AJ109" s="1"/>
      <c r="AK109" s="17"/>
      <c r="AL109" s="16"/>
      <c r="AM109" s="27"/>
      <c r="AO109" s="22">
        <v>3632</v>
      </c>
      <c r="AP109" s="23">
        <v>3665</v>
      </c>
      <c r="AQ109" s="22">
        <v>106</v>
      </c>
      <c r="AR109" s="1"/>
      <c r="AS109" s="22">
        <v>3100</v>
      </c>
      <c r="AT109" s="23">
        <v>3128</v>
      </c>
      <c r="AU109" s="30">
        <v>106</v>
      </c>
      <c r="AV109" s="1"/>
      <c r="AW109" s="22">
        <v>3452</v>
      </c>
      <c r="AX109" s="23">
        <v>3484</v>
      </c>
      <c r="AY109" s="30">
        <v>106</v>
      </c>
      <c r="AZ109" s="1"/>
      <c r="BA109" s="22">
        <v>2888</v>
      </c>
      <c r="BB109" s="23">
        <v>2915</v>
      </c>
      <c r="BC109" s="30">
        <v>106</v>
      </c>
      <c r="BD109" s="1"/>
      <c r="BE109" s="22">
        <v>3107</v>
      </c>
      <c r="BF109" s="23">
        <v>3135</v>
      </c>
      <c r="BG109" s="30">
        <v>106</v>
      </c>
      <c r="BI109" s="28">
        <v>3632</v>
      </c>
      <c r="BJ109" s="29">
        <v>3665</v>
      </c>
      <c r="BK109" s="30">
        <v>106</v>
      </c>
      <c r="BL109" s="33"/>
      <c r="BM109" s="1"/>
      <c r="BN109" s="1"/>
      <c r="BO109" s="1"/>
      <c r="BP109" s="1"/>
      <c r="BQ109" s="1"/>
      <c r="BR109" s="1"/>
      <c r="BS109" s="1"/>
      <c r="BT109" s="1"/>
      <c r="BU109" s="28">
        <v>2888</v>
      </c>
      <c r="BV109" s="29">
        <v>2915</v>
      </c>
      <c r="BW109" s="30">
        <v>106</v>
      </c>
      <c r="BX109" s="33"/>
      <c r="BY109" s="22">
        <v>3107</v>
      </c>
      <c r="BZ109" s="23">
        <v>3135</v>
      </c>
      <c r="CA109" s="22">
        <v>106</v>
      </c>
      <c r="CB109" s="33"/>
    </row>
    <row r="110" spans="1:80" x14ac:dyDescent="0.25">
      <c r="A110" s="20">
        <v>3393</v>
      </c>
      <c r="B110" s="21">
        <v>3424</v>
      </c>
      <c r="C110" s="20">
        <v>107</v>
      </c>
      <c r="D110" s="1"/>
      <c r="E110" s="22">
        <v>2545</v>
      </c>
      <c r="F110" s="23">
        <v>2568</v>
      </c>
      <c r="G110" s="22">
        <v>107</v>
      </c>
      <c r="H110" s="1"/>
      <c r="I110" s="22">
        <v>3133</v>
      </c>
      <c r="J110" s="23">
        <v>3157</v>
      </c>
      <c r="K110" s="22">
        <v>107</v>
      </c>
      <c r="L110" s="1"/>
      <c r="M110" s="22">
        <v>3128</v>
      </c>
      <c r="N110" s="23">
        <v>3157</v>
      </c>
      <c r="O110" s="22">
        <v>107</v>
      </c>
      <c r="P110" s="1"/>
      <c r="Q110" s="22">
        <v>3393</v>
      </c>
      <c r="R110" s="23">
        <v>3424</v>
      </c>
      <c r="S110" s="22">
        <v>107</v>
      </c>
      <c r="U110" s="22">
        <v>4029</v>
      </c>
      <c r="V110" s="23">
        <v>4066</v>
      </c>
      <c r="W110" s="22">
        <v>107</v>
      </c>
      <c r="X110" s="1"/>
      <c r="Y110" s="17"/>
      <c r="Z110" s="16"/>
      <c r="AA110" s="27"/>
      <c r="AB110" s="1"/>
      <c r="AC110" s="17"/>
      <c r="AD110" s="16"/>
      <c r="AE110" s="27"/>
      <c r="AF110" s="1"/>
      <c r="AG110" s="17"/>
      <c r="AH110" s="16"/>
      <c r="AI110" s="27"/>
      <c r="AJ110" s="1"/>
      <c r="AK110" s="17"/>
      <c r="AL110" s="16"/>
      <c r="AM110" s="27"/>
      <c r="AO110" s="22">
        <v>3666</v>
      </c>
      <c r="AP110" s="23">
        <v>3700</v>
      </c>
      <c r="AQ110" s="22">
        <v>107</v>
      </c>
      <c r="AR110" s="1"/>
      <c r="AS110" s="22">
        <v>3129</v>
      </c>
      <c r="AT110" s="23">
        <v>3158</v>
      </c>
      <c r="AU110" s="30">
        <v>107</v>
      </c>
      <c r="AV110" s="1"/>
      <c r="AW110" s="22">
        <v>3485</v>
      </c>
      <c r="AX110" s="23">
        <v>3517</v>
      </c>
      <c r="AY110" s="30">
        <v>107</v>
      </c>
      <c r="AZ110" s="1"/>
      <c r="BA110" s="22">
        <v>2916</v>
      </c>
      <c r="BB110" s="23">
        <v>2942</v>
      </c>
      <c r="BC110" s="30">
        <v>107</v>
      </c>
      <c r="BD110" s="1"/>
      <c r="BE110" s="22">
        <v>3136</v>
      </c>
      <c r="BF110" s="23">
        <v>3165</v>
      </c>
      <c r="BG110" s="30">
        <v>107</v>
      </c>
      <c r="BI110" s="28">
        <v>3666</v>
      </c>
      <c r="BJ110" s="29">
        <v>3700</v>
      </c>
      <c r="BK110" s="30">
        <v>107</v>
      </c>
      <c r="BL110" s="33"/>
      <c r="BM110" s="1"/>
      <c r="BN110" s="1"/>
      <c r="BO110" s="1"/>
      <c r="BP110" s="1"/>
      <c r="BQ110" s="1"/>
      <c r="BR110" s="1"/>
      <c r="BS110" s="1"/>
      <c r="BT110" s="1"/>
      <c r="BU110" s="28">
        <v>2916</v>
      </c>
      <c r="BV110" s="29">
        <v>2942</v>
      </c>
      <c r="BW110" s="30">
        <v>107</v>
      </c>
      <c r="BX110" s="33"/>
      <c r="BY110" s="22">
        <v>3136</v>
      </c>
      <c r="BZ110" s="23">
        <v>3165</v>
      </c>
      <c r="CA110" s="22">
        <v>107</v>
      </c>
      <c r="CB110" s="33"/>
    </row>
    <row r="111" spans="1:80" x14ac:dyDescent="0.25">
      <c r="A111" s="20">
        <v>3425</v>
      </c>
      <c r="B111" s="21">
        <v>3456</v>
      </c>
      <c r="C111" s="20">
        <v>108</v>
      </c>
      <c r="D111" s="1"/>
      <c r="E111" s="22">
        <v>2569</v>
      </c>
      <c r="F111" s="23">
        <v>2592</v>
      </c>
      <c r="G111" s="22">
        <v>108</v>
      </c>
      <c r="H111" s="1"/>
      <c r="I111" s="22">
        <v>3163</v>
      </c>
      <c r="J111" s="23">
        <v>3186</v>
      </c>
      <c r="K111" s="22">
        <v>108</v>
      </c>
      <c r="L111" s="1"/>
      <c r="M111" s="22">
        <v>3158</v>
      </c>
      <c r="N111" s="23">
        <v>3186</v>
      </c>
      <c r="O111" s="22">
        <v>108</v>
      </c>
      <c r="P111" s="1"/>
      <c r="Q111" s="22">
        <v>3425</v>
      </c>
      <c r="R111" s="23">
        <v>3456</v>
      </c>
      <c r="S111" s="22">
        <v>108</v>
      </c>
      <c r="U111" s="22">
        <v>4067</v>
      </c>
      <c r="V111" s="23">
        <v>4104</v>
      </c>
      <c r="W111" s="22">
        <v>108</v>
      </c>
      <c r="X111" s="1"/>
      <c r="Y111" s="17"/>
      <c r="Z111" s="16"/>
      <c r="AA111" s="27"/>
      <c r="AB111" s="1"/>
      <c r="AC111" s="17"/>
      <c r="AD111" s="16"/>
      <c r="AE111" s="27"/>
      <c r="AF111" s="1"/>
      <c r="AG111" s="17"/>
      <c r="AH111" s="16"/>
      <c r="AI111" s="27"/>
      <c r="AJ111" s="1"/>
      <c r="AK111" s="17"/>
      <c r="AL111" s="16"/>
      <c r="AM111" s="27"/>
      <c r="AO111" s="22">
        <v>3701</v>
      </c>
      <c r="AP111" s="23">
        <v>3735</v>
      </c>
      <c r="AQ111" s="22">
        <v>108</v>
      </c>
      <c r="AR111" s="1"/>
      <c r="AS111" s="22">
        <v>3159</v>
      </c>
      <c r="AT111" s="23">
        <v>3187</v>
      </c>
      <c r="AU111" s="30">
        <v>108</v>
      </c>
      <c r="AV111" s="1"/>
      <c r="AW111" s="22">
        <v>3518</v>
      </c>
      <c r="AX111" s="23">
        <v>3550</v>
      </c>
      <c r="AY111" s="30">
        <v>108</v>
      </c>
      <c r="AZ111" s="1"/>
      <c r="BA111" s="22">
        <v>2943</v>
      </c>
      <c r="BB111" s="23">
        <v>2970</v>
      </c>
      <c r="BC111" s="30">
        <v>108</v>
      </c>
      <c r="BD111" s="1"/>
      <c r="BE111" s="22">
        <v>3166</v>
      </c>
      <c r="BF111" s="23">
        <v>3195</v>
      </c>
      <c r="BG111" s="30">
        <v>108</v>
      </c>
      <c r="BI111" s="30">
        <v>3701</v>
      </c>
      <c r="BJ111" s="29">
        <v>3735</v>
      </c>
      <c r="BK111" s="30">
        <v>108</v>
      </c>
      <c r="BL111" s="33"/>
      <c r="BM111" s="1"/>
      <c r="BN111" s="1"/>
      <c r="BO111" s="1"/>
      <c r="BP111" s="1"/>
      <c r="BQ111" s="1"/>
      <c r="BR111" s="1"/>
      <c r="BS111" s="1"/>
      <c r="BT111" s="1"/>
      <c r="BU111" s="30">
        <v>2943</v>
      </c>
      <c r="BV111" s="29">
        <v>2970</v>
      </c>
      <c r="BW111" s="30">
        <v>108</v>
      </c>
      <c r="BX111" s="33"/>
      <c r="BY111" s="22">
        <v>3166</v>
      </c>
      <c r="BZ111" s="23">
        <v>3195</v>
      </c>
      <c r="CA111" s="22">
        <v>108</v>
      </c>
      <c r="CB111" s="33"/>
    </row>
    <row r="112" spans="1:80" x14ac:dyDescent="0.25">
      <c r="A112" s="20">
        <v>3457</v>
      </c>
      <c r="B112" s="21">
        <v>3488</v>
      </c>
      <c r="C112" s="20">
        <v>109</v>
      </c>
      <c r="D112" s="1"/>
      <c r="E112" s="22">
        <v>2593</v>
      </c>
      <c r="F112" s="23">
        <v>2616</v>
      </c>
      <c r="G112" s="22">
        <v>109</v>
      </c>
      <c r="H112" s="1"/>
      <c r="I112" s="22">
        <v>3192</v>
      </c>
      <c r="J112" s="23">
        <v>3216</v>
      </c>
      <c r="K112" s="22">
        <v>109</v>
      </c>
      <c r="L112" s="1"/>
      <c r="M112" s="22">
        <v>3187</v>
      </c>
      <c r="N112" s="23">
        <v>3216</v>
      </c>
      <c r="O112" s="22">
        <v>109</v>
      </c>
      <c r="P112" s="1"/>
      <c r="Q112" s="22">
        <v>3457</v>
      </c>
      <c r="R112" s="23">
        <v>3488</v>
      </c>
      <c r="S112" s="22">
        <v>109</v>
      </c>
      <c r="U112" s="22">
        <v>4105</v>
      </c>
      <c r="V112" s="23">
        <v>4142</v>
      </c>
      <c r="W112" s="22">
        <v>109</v>
      </c>
      <c r="X112" s="1"/>
      <c r="Y112" s="17"/>
      <c r="Z112" s="16"/>
      <c r="AA112" s="27"/>
      <c r="AB112" s="1"/>
      <c r="AC112" s="17"/>
      <c r="AD112" s="16"/>
      <c r="AE112" s="27"/>
      <c r="AF112" s="1"/>
      <c r="AG112" s="17"/>
      <c r="AH112" s="16"/>
      <c r="AI112" s="27"/>
      <c r="AJ112" s="1"/>
      <c r="AK112" s="17"/>
      <c r="AL112" s="16"/>
      <c r="AM112" s="27"/>
      <c r="AO112" s="22">
        <v>3736</v>
      </c>
      <c r="AP112" s="23">
        <v>3769</v>
      </c>
      <c r="AQ112" s="22">
        <v>109</v>
      </c>
      <c r="AR112" s="1"/>
      <c r="AS112" s="22">
        <v>3188</v>
      </c>
      <c r="AT112" s="23">
        <v>3217</v>
      </c>
      <c r="AU112" s="30">
        <v>109</v>
      </c>
      <c r="AV112" s="1"/>
      <c r="AW112" s="22">
        <v>3551</v>
      </c>
      <c r="AX112" s="23">
        <v>3583</v>
      </c>
      <c r="AY112" s="30">
        <v>109</v>
      </c>
      <c r="AZ112" s="1"/>
      <c r="BA112" s="22">
        <v>2971</v>
      </c>
      <c r="BB112" s="23">
        <v>2997</v>
      </c>
      <c r="BC112" s="30">
        <v>109</v>
      </c>
      <c r="BD112" s="1"/>
      <c r="BE112" s="22">
        <v>3196</v>
      </c>
      <c r="BF112" s="23">
        <v>3224</v>
      </c>
      <c r="BG112" s="30">
        <v>109</v>
      </c>
      <c r="BI112" s="30">
        <v>3736</v>
      </c>
      <c r="BJ112" s="29">
        <v>3769</v>
      </c>
      <c r="BK112" s="30">
        <v>109</v>
      </c>
      <c r="BL112" s="33"/>
      <c r="BM112" s="1"/>
      <c r="BN112" s="1"/>
      <c r="BO112" s="1"/>
      <c r="BP112" s="1"/>
      <c r="BQ112" s="1"/>
      <c r="BR112" s="1"/>
      <c r="BS112" s="1"/>
      <c r="BT112" s="1"/>
      <c r="BU112" s="30">
        <v>2971</v>
      </c>
      <c r="BV112" s="29">
        <v>2997</v>
      </c>
      <c r="BW112" s="30">
        <v>109</v>
      </c>
      <c r="BX112" s="33"/>
      <c r="BY112" s="22">
        <v>3196</v>
      </c>
      <c r="BZ112" s="23">
        <v>3224</v>
      </c>
      <c r="CA112" s="22">
        <v>109</v>
      </c>
      <c r="CB112" s="33"/>
    </row>
    <row r="113" spans="1:80" x14ac:dyDescent="0.25">
      <c r="A113" s="20">
        <v>3489</v>
      </c>
      <c r="B113" s="21">
        <v>3520</v>
      </c>
      <c r="C113" s="20">
        <v>110</v>
      </c>
      <c r="D113" s="1"/>
      <c r="E113" s="22">
        <v>2617</v>
      </c>
      <c r="F113" s="23">
        <v>2640</v>
      </c>
      <c r="G113" s="22">
        <v>110</v>
      </c>
      <c r="H113" s="1"/>
      <c r="I113" s="22">
        <v>3222</v>
      </c>
      <c r="J113" s="23">
        <v>3245</v>
      </c>
      <c r="K113" s="22">
        <v>110</v>
      </c>
      <c r="L113" s="1"/>
      <c r="M113" s="22">
        <v>3217</v>
      </c>
      <c r="N113" s="23">
        <v>3245</v>
      </c>
      <c r="O113" s="22">
        <v>110</v>
      </c>
      <c r="P113" s="1"/>
      <c r="Q113" s="22">
        <v>3489</v>
      </c>
      <c r="R113" s="23">
        <v>3520</v>
      </c>
      <c r="S113" s="22">
        <v>110</v>
      </c>
      <c r="U113" s="22">
        <v>4143</v>
      </c>
      <c r="V113" s="23">
        <v>4180</v>
      </c>
      <c r="W113" s="22">
        <v>110</v>
      </c>
      <c r="X113" s="1"/>
      <c r="Y113" s="17"/>
      <c r="Z113" s="16"/>
      <c r="AA113" s="27"/>
      <c r="AB113" s="1"/>
      <c r="AC113" s="17"/>
      <c r="AD113" s="16"/>
      <c r="AE113" s="27"/>
      <c r="AF113" s="1"/>
      <c r="AG113" s="17"/>
      <c r="AH113" s="16"/>
      <c r="AI113" s="27"/>
      <c r="AJ113" s="1"/>
      <c r="AK113" s="17"/>
      <c r="AL113" s="16"/>
      <c r="AM113" s="27"/>
      <c r="AO113" s="22">
        <v>3770</v>
      </c>
      <c r="AP113" s="23">
        <v>3804</v>
      </c>
      <c r="AQ113" s="22">
        <v>110</v>
      </c>
      <c r="AR113" s="1"/>
      <c r="AS113" s="22">
        <v>3218</v>
      </c>
      <c r="AT113" s="23">
        <v>3246</v>
      </c>
      <c r="AU113" s="30">
        <v>110</v>
      </c>
      <c r="AV113" s="1"/>
      <c r="AW113" s="22">
        <v>3584</v>
      </c>
      <c r="AX113" s="23">
        <v>3616</v>
      </c>
      <c r="AY113" s="30">
        <v>110</v>
      </c>
      <c r="AZ113" s="1"/>
      <c r="BA113" s="22">
        <v>2998</v>
      </c>
      <c r="BB113" s="23">
        <v>3025</v>
      </c>
      <c r="BC113" s="30">
        <v>110</v>
      </c>
      <c r="BD113" s="1"/>
      <c r="BE113" s="22">
        <v>3225</v>
      </c>
      <c r="BF113" s="23">
        <v>3254</v>
      </c>
      <c r="BG113" s="30">
        <v>110</v>
      </c>
      <c r="BI113" s="30">
        <v>3770</v>
      </c>
      <c r="BJ113" s="29">
        <v>3804</v>
      </c>
      <c r="BK113" s="30">
        <v>110</v>
      </c>
      <c r="BL113" s="33"/>
      <c r="BM113" s="1"/>
      <c r="BN113" s="1"/>
      <c r="BO113" s="1"/>
      <c r="BP113" s="1"/>
      <c r="BQ113" s="1"/>
      <c r="BR113" s="1"/>
      <c r="BS113" s="1"/>
      <c r="BT113" s="1"/>
      <c r="BU113" s="30">
        <v>2998</v>
      </c>
      <c r="BV113" s="29">
        <v>3025</v>
      </c>
      <c r="BW113" s="30">
        <v>110</v>
      </c>
      <c r="BX113" s="33"/>
      <c r="BY113" s="22">
        <v>3225</v>
      </c>
      <c r="BZ113" s="23">
        <v>3254</v>
      </c>
      <c r="CA113" s="22">
        <v>110</v>
      </c>
      <c r="CB113" s="33"/>
    </row>
    <row r="114" spans="1:80" x14ac:dyDescent="0.25">
      <c r="A114" s="20">
        <v>3521</v>
      </c>
      <c r="B114" s="21">
        <v>3552</v>
      </c>
      <c r="C114" s="20">
        <v>111</v>
      </c>
      <c r="D114" s="1"/>
      <c r="E114" s="22">
        <v>2641</v>
      </c>
      <c r="F114" s="23">
        <v>2664</v>
      </c>
      <c r="G114" s="22">
        <v>111</v>
      </c>
      <c r="H114" s="1"/>
      <c r="I114" s="22">
        <v>3251</v>
      </c>
      <c r="J114" s="23">
        <v>3275</v>
      </c>
      <c r="K114" s="22">
        <v>111</v>
      </c>
      <c r="L114" s="1"/>
      <c r="M114" s="22">
        <v>3246</v>
      </c>
      <c r="N114" s="23">
        <v>3275</v>
      </c>
      <c r="O114" s="22">
        <v>111</v>
      </c>
      <c r="P114" s="1"/>
      <c r="Q114" s="22">
        <v>3521</v>
      </c>
      <c r="R114" s="23">
        <v>3552</v>
      </c>
      <c r="S114" s="22">
        <v>111</v>
      </c>
      <c r="U114" s="22">
        <v>4181</v>
      </c>
      <c r="V114" s="23">
        <v>4218</v>
      </c>
      <c r="W114" s="22">
        <v>111</v>
      </c>
      <c r="X114" s="1"/>
      <c r="Y114" s="17"/>
      <c r="Z114" s="16"/>
      <c r="AA114" s="27"/>
      <c r="AB114" s="1"/>
      <c r="AC114" s="17"/>
      <c r="AD114" s="16"/>
      <c r="AE114" s="27"/>
      <c r="AF114" s="1"/>
      <c r="AG114" s="17"/>
      <c r="AH114" s="16"/>
      <c r="AI114" s="27"/>
      <c r="AJ114" s="1"/>
      <c r="AK114" s="17"/>
      <c r="AL114" s="16"/>
      <c r="AM114" s="27"/>
      <c r="AO114" s="22">
        <v>3805</v>
      </c>
      <c r="AP114" s="23">
        <v>3838</v>
      </c>
      <c r="AQ114" s="22">
        <v>111</v>
      </c>
      <c r="AR114" s="1"/>
      <c r="AS114" s="22">
        <v>3247</v>
      </c>
      <c r="AT114" s="23">
        <v>3276</v>
      </c>
      <c r="AU114" s="30">
        <v>111</v>
      </c>
      <c r="AV114" s="1"/>
      <c r="AW114" s="22">
        <v>3617</v>
      </c>
      <c r="AX114" s="23">
        <v>3649</v>
      </c>
      <c r="AY114" s="30">
        <v>111</v>
      </c>
      <c r="AZ114" s="1"/>
      <c r="BA114" s="22">
        <v>3026</v>
      </c>
      <c r="BB114" s="23">
        <v>3052</v>
      </c>
      <c r="BC114" s="30">
        <v>111</v>
      </c>
      <c r="BD114" s="1"/>
      <c r="BE114" s="22">
        <v>3255</v>
      </c>
      <c r="BF114" s="23">
        <v>3283</v>
      </c>
      <c r="BG114" s="30">
        <v>111</v>
      </c>
      <c r="BI114" s="30">
        <v>3805</v>
      </c>
      <c r="BJ114" s="29">
        <v>3838</v>
      </c>
      <c r="BK114" s="30">
        <v>111</v>
      </c>
      <c r="BL114" s="33"/>
      <c r="BM114" s="1"/>
      <c r="BN114" s="1"/>
      <c r="BO114" s="1"/>
      <c r="BP114" s="1"/>
      <c r="BQ114" s="1"/>
      <c r="BR114" s="1"/>
      <c r="BS114" s="1"/>
      <c r="BT114" s="1"/>
      <c r="BU114" s="30">
        <v>3026</v>
      </c>
      <c r="BV114" s="29">
        <v>3052</v>
      </c>
      <c r="BW114" s="30">
        <v>111</v>
      </c>
      <c r="BX114" s="33"/>
      <c r="BY114" s="22">
        <v>3255</v>
      </c>
      <c r="BZ114" s="23">
        <v>3283</v>
      </c>
      <c r="CA114" s="22">
        <v>111</v>
      </c>
      <c r="CB114" s="33"/>
    </row>
    <row r="115" spans="1:80" x14ac:dyDescent="0.25">
      <c r="A115" s="20">
        <v>3553</v>
      </c>
      <c r="B115" s="21">
        <v>3584</v>
      </c>
      <c r="C115" s="20">
        <v>112</v>
      </c>
      <c r="D115" s="1"/>
      <c r="E115" s="22">
        <v>2665</v>
      </c>
      <c r="F115" s="23">
        <v>2688</v>
      </c>
      <c r="G115" s="22">
        <v>112</v>
      </c>
      <c r="H115" s="1"/>
      <c r="I115" s="22">
        <v>3281</v>
      </c>
      <c r="J115" s="23">
        <v>3304</v>
      </c>
      <c r="K115" s="22">
        <v>112</v>
      </c>
      <c r="L115" s="1"/>
      <c r="M115" s="22">
        <v>3276</v>
      </c>
      <c r="N115" s="23">
        <v>3304</v>
      </c>
      <c r="O115" s="22">
        <v>112</v>
      </c>
      <c r="P115" s="1"/>
      <c r="Q115" s="22">
        <v>3553</v>
      </c>
      <c r="R115" s="23">
        <v>3584</v>
      </c>
      <c r="S115" s="22">
        <v>112</v>
      </c>
      <c r="U115" s="22">
        <v>4219</v>
      </c>
      <c r="V115" s="23">
        <v>4256</v>
      </c>
      <c r="W115" s="22">
        <v>112</v>
      </c>
      <c r="X115" s="1"/>
      <c r="Y115" s="17"/>
      <c r="Z115" s="16"/>
      <c r="AA115" s="27"/>
      <c r="AB115" s="1"/>
      <c r="AC115" s="17"/>
      <c r="AD115" s="16"/>
      <c r="AE115" s="27"/>
      <c r="AF115" s="1"/>
      <c r="AG115" s="17"/>
      <c r="AH115" s="16"/>
      <c r="AI115" s="27"/>
      <c r="AJ115" s="1"/>
      <c r="AK115" s="17"/>
      <c r="AL115" s="16"/>
      <c r="AM115" s="27"/>
      <c r="AO115" s="22">
        <v>3839</v>
      </c>
      <c r="AP115" s="23">
        <v>3873</v>
      </c>
      <c r="AQ115" s="22">
        <v>112</v>
      </c>
      <c r="AR115" s="1"/>
      <c r="AS115" s="22">
        <v>3277</v>
      </c>
      <c r="AT115" s="23">
        <v>3305</v>
      </c>
      <c r="AU115" s="30">
        <v>112</v>
      </c>
      <c r="AV115" s="1"/>
      <c r="AW115" s="22">
        <v>3650</v>
      </c>
      <c r="AX115" s="23">
        <v>3682</v>
      </c>
      <c r="AY115" s="30">
        <v>112</v>
      </c>
      <c r="AZ115" s="1"/>
      <c r="BA115" s="22">
        <v>3053</v>
      </c>
      <c r="BB115" s="23">
        <v>3080</v>
      </c>
      <c r="BC115" s="30">
        <v>112</v>
      </c>
      <c r="BD115" s="1"/>
      <c r="BE115" s="22">
        <v>3284</v>
      </c>
      <c r="BF115" s="23">
        <v>3313</v>
      </c>
      <c r="BG115" s="30">
        <v>112</v>
      </c>
      <c r="BI115" s="30">
        <v>3839</v>
      </c>
      <c r="BJ115" s="29">
        <v>3873</v>
      </c>
      <c r="BK115" s="30">
        <v>112</v>
      </c>
      <c r="BL115" s="33"/>
      <c r="BM115" s="1"/>
      <c r="BN115" s="1"/>
      <c r="BO115" s="1"/>
      <c r="BP115" s="1"/>
      <c r="BQ115" s="1"/>
      <c r="BR115" s="1"/>
      <c r="BS115" s="1"/>
      <c r="BT115" s="1"/>
      <c r="BU115" s="30">
        <v>3053</v>
      </c>
      <c r="BV115" s="29">
        <v>3080</v>
      </c>
      <c r="BW115" s="30">
        <v>112</v>
      </c>
      <c r="BX115" s="33"/>
      <c r="BY115" s="22">
        <v>3284</v>
      </c>
      <c r="BZ115" s="23">
        <v>3313</v>
      </c>
      <c r="CA115" s="22">
        <v>112</v>
      </c>
      <c r="CB115" s="33"/>
    </row>
    <row r="116" spans="1:80" x14ac:dyDescent="0.25">
      <c r="A116" s="20">
        <v>3585</v>
      </c>
      <c r="B116" s="21">
        <v>3616</v>
      </c>
      <c r="C116" s="20">
        <v>113</v>
      </c>
      <c r="D116" s="1"/>
      <c r="E116" s="22">
        <v>2689</v>
      </c>
      <c r="F116" s="23">
        <v>2712</v>
      </c>
      <c r="G116" s="22">
        <v>113</v>
      </c>
      <c r="H116" s="1"/>
      <c r="I116" s="22">
        <v>3310</v>
      </c>
      <c r="J116" s="23">
        <v>3334</v>
      </c>
      <c r="K116" s="22">
        <v>113</v>
      </c>
      <c r="L116" s="1"/>
      <c r="M116" s="22">
        <v>3305</v>
      </c>
      <c r="N116" s="23">
        <v>3334</v>
      </c>
      <c r="O116" s="22">
        <v>113</v>
      </c>
      <c r="P116" s="1"/>
      <c r="Q116" s="22">
        <v>3585</v>
      </c>
      <c r="R116" s="23">
        <v>3616</v>
      </c>
      <c r="S116" s="22">
        <v>113</v>
      </c>
      <c r="U116" s="22">
        <v>4257</v>
      </c>
      <c r="V116" s="23">
        <v>4294</v>
      </c>
      <c r="W116" s="22">
        <v>113</v>
      </c>
      <c r="X116" s="1"/>
      <c r="Y116" s="17"/>
      <c r="Z116" s="16"/>
      <c r="AA116" s="27"/>
      <c r="AB116" s="1"/>
      <c r="AC116" s="17"/>
      <c r="AD116" s="16"/>
      <c r="AE116" s="27"/>
      <c r="AF116" s="1"/>
      <c r="AG116" s="17"/>
      <c r="AH116" s="16"/>
      <c r="AI116" s="27"/>
      <c r="AJ116" s="1"/>
      <c r="AK116" s="17"/>
      <c r="AL116" s="16"/>
      <c r="AM116" s="27"/>
      <c r="AO116" s="22">
        <v>3874</v>
      </c>
      <c r="AP116" s="23">
        <v>3907</v>
      </c>
      <c r="AQ116" s="22">
        <v>113</v>
      </c>
      <c r="AR116" s="1"/>
      <c r="AS116" s="22">
        <v>3306</v>
      </c>
      <c r="AT116" s="23">
        <v>3335</v>
      </c>
      <c r="AU116" s="30">
        <v>113</v>
      </c>
      <c r="AV116" s="1"/>
      <c r="AW116" s="22">
        <v>3683</v>
      </c>
      <c r="AX116" s="23">
        <v>3714</v>
      </c>
      <c r="AY116" s="30">
        <v>113</v>
      </c>
      <c r="AZ116" s="1"/>
      <c r="BA116" s="22">
        <v>3081</v>
      </c>
      <c r="BB116" s="23">
        <v>3107</v>
      </c>
      <c r="BC116" s="30">
        <v>113</v>
      </c>
      <c r="BD116" s="1"/>
      <c r="BE116" s="22">
        <v>3314</v>
      </c>
      <c r="BF116" s="23">
        <v>3342</v>
      </c>
      <c r="BG116" s="30">
        <v>113</v>
      </c>
      <c r="BI116" s="30">
        <v>3874</v>
      </c>
      <c r="BJ116" s="29">
        <v>3907</v>
      </c>
      <c r="BK116" s="30">
        <v>113</v>
      </c>
      <c r="BL116" s="33"/>
      <c r="BM116" s="1"/>
      <c r="BN116" s="1"/>
      <c r="BO116" s="1"/>
      <c r="BP116" s="1"/>
      <c r="BQ116" s="1"/>
      <c r="BR116" s="1"/>
      <c r="BS116" s="1"/>
      <c r="BT116" s="1"/>
      <c r="BU116" s="30">
        <v>3081</v>
      </c>
      <c r="BV116" s="29">
        <v>3107</v>
      </c>
      <c r="BW116" s="30">
        <v>113</v>
      </c>
      <c r="BX116" s="33"/>
      <c r="BY116" s="22">
        <v>3314</v>
      </c>
      <c r="BZ116" s="23">
        <v>3342</v>
      </c>
      <c r="CA116" s="22">
        <v>113</v>
      </c>
      <c r="CB116" s="33"/>
    </row>
    <row r="117" spans="1:80" x14ac:dyDescent="0.25">
      <c r="A117" s="20">
        <v>3617</v>
      </c>
      <c r="B117" s="21">
        <v>3648</v>
      </c>
      <c r="C117" s="20">
        <v>114</v>
      </c>
      <c r="D117" s="1"/>
      <c r="E117" s="22">
        <v>2713</v>
      </c>
      <c r="F117" s="23">
        <v>2736</v>
      </c>
      <c r="G117" s="22">
        <v>114</v>
      </c>
      <c r="H117" s="1"/>
      <c r="I117" s="22">
        <v>3340</v>
      </c>
      <c r="J117" s="23">
        <v>3363</v>
      </c>
      <c r="K117" s="22">
        <v>114</v>
      </c>
      <c r="L117" s="1"/>
      <c r="M117" s="22">
        <v>3335</v>
      </c>
      <c r="N117" s="23">
        <v>3363</v>
      </c>
      <c r="O117" s="22">
        <v>114</v>
      </c>
      <c r="P117" s="1"/>
      <c r="Q117" s="22">
        <v>3617</v>
      </c>
      <c r="R117" s="23">
        <v>3648</v>
      </c>
      <c r="S117" s="22">
        <v>114</v>
      </c>
      <c r="U117" s="22">
        <v>4295</v>
      </c>
      <c r="V117" s="23">
        <v>4332</v>
      </c>
      <c r="W117" s="22">
        <v>114</v>
      </c>
      <c r="X117" s="1"/>
      <c r="Y117" s="17"/>
      <c r="Z117" s="16"/>
      <c r="AA117" s="27"/>
      <c r="AB117" s="1"/>
      <c r="AC117" s="17"/>
      <c r="AD117" s="16"/>
      <c r="AE117" s="27"/>
      <c r="AF117" s="1"/>
      <c r="AG117" s="17"/>
      <c r="AH117" s="16"/>
      <c r="AI117" s="27"/>
      <c r="AJ117" s="1"/>
      <c r="AK117" s="17"/>
      <c r="AL117" s="16"/>
      <c r="AM117" s="27"/>
      <c r="AO117" s="22">
        <v>3908</v>
      </c>
      <c r="AP117" s="23">
        <v>3942</v>
      </c>
      <c r="AQ117" s="22">
        <v>114</v>
      </c>
      <c r="AR117" s="1"/>
      <c r="AS117" s="22">
        <v>3336</v>
      </c>
      <c r="AT117" s="23">
        <v>3364</v>
      </c>
      <c r="AU117" s="30">
        <v>114</v>
      </c>
      <c r="AV117" s="1"/>
      <c r="AW117" s="22">
        <v>3715</v>
      </c>
      <c r="AX117" s="23">
        <v>3747</v>
      </c>
      <c r="AY117" s="30">
        <v>114</v>
      </c>
      <c r="AZ117" s="1"/>
      <c r="BA117" s="22">
        <v>3108</v>
      </c>
      <c r="BB117" s="23">
        <v>3135</v>
      </c>
      <c r="BC117" s="30">
        <v>114</v>
      </c>
      <c r="BD117" s="1"/>
      <c r="BE117" s="22">
        <v>3343</v>
      </c>
      <c r="BF117" s="23">
        <v>3372</v>
      </c>
      <c r="BG117" s="30">
        <v>114</v>
      </c>
      <c r="BI117" s="30">
        <v>3908</v>
      </c>
      <c r="BJ117" s="29">
        <v>3942</v>
      </c>
      <c r="BK117" s="30">
        <v>114</v>
      </c>
      <c r="BL117" s="33"/>
      <c r="BM117" s="1"/>
      <c r="BN117" s="1"/>
      <c r="BO117" s="1"/>
      <c r="BP117" s="1"/>
      <c r="BQ117" s="1"/>
      <c r="BR117" s="1"/>
      <c r="BS117" s="1"/>
      <c r="BT117" s="1"/>
      <c r="BU117" s="30">
        <v>3108</v>
      </c>
      <c r="BV117" s="29">
        <v>3135</v>
      </c>
      <c r="BW117" s="30">
        <v>114</v>
      </c>
      <c r="BX117" s="33"/>
      <c r="BY117" s="22">
        <v>3343</v>
      </c>
      <c r="BZ117" s="23">
        <v>3372</v>
      </c>
      <c r="CA117" s="22">
        <v>114</v>
      </c>
      <c r="CB117" s="33"/>
    </row>
    <row r="118" spans="1:80" x14ac:dyDescent="0.25">
      <c r="A118" s="20">
        <v>3649</v>
      </c>
      <c r="B118" s="21">
        <v>3680</v>
      </c>
      <c r="C118" s="20">
        <v>115</v>
      </c>
      <c r="D118" s="1"/>
      <c r="E118" s="22">
        <v>2737</v>
      </c>
      <c r="F118" s="23">
        <v>2760</v>
      </c>
      <c r="G118" s="22">
        <v>115</v>
      </c>
      <c r="H118" s="1"/>
      <c r="I118" s="22">
        <v>3369</v>
      </c>
      <c r="J118" s="23">
        <v>3393</v>
      </c>
      <c r="K118" s="22">
        <v>115</v>
      </c>
      <c r="L118" s="1"/>
      <c r="M118" s="22">
        <v>3364</v>
      </c>
      <c r="N118" s="23">
        <v>3393</v>
      </c>
      <c r="O118" s="22">
        <v>115</v>
      </c>
      <c r="P118" s="1"/>
      <c r="Q118" s="22">
        <v>3649</v>
      </c>
      <c r="R118" s="23">
        <v>3680</v>
      </c>
      <c r="S118" s="22">
        <v>115</v>
      </c>
      <c r="U118" s="22">
        <v>4333</v>
      </c>
      <c r="V118" s="23">
        <v>4370</v>
      </c>
      <c r="W118" s="22">
        <v>115</v>
      </c>
      <c r="X118" s="1"/>
      <c r="Y118" s="17"/>
      <c r="Z118" s="16"/>
      <c r="AA118" s="27"/>
      <c r="AB118" s="1"/>
      <c r="AC118" s="17"/>
      <c r="AD118" s="16"/>
      <c r="AE118" s="27"/>
      <c r="AF118" s="1"/>
      <c r="AG118" s="17"/>
      <c r="AH118" s="16"/>
      <c r="AI118" s="27"/>
      <c r="AJ118" s="1"/>
      <c r="AK118" s="17"/>
      <c r="AL118" s="16"/>
      <c r="AM118" s="27"/>
      <c r="AO118" s="22">
        <v>3943</v>
      </c>
      <c r="AP118" s="23">
        <v>3977</v>
      </c>
      <c r="AQ118" s="22">
        <v>115</v>
      </c>
      <c r="AR118" s="1"/>
      <c r="AS118" s="22">
        <v>3365</v>
      </c>
      <c r="AT118" s="23">
        <v>3394</v>
      </c>
      <c r="AU118" s="30">
        <v>115</v>
      </c>
      <c r="AV118" s="1"/>
      <c r="AW118" s="22">
        <v>3748</v>
      </c>
      <c r="AX118" s="23">
        <v>3780</v>
      </c>
      <c r="AY118" s="30">
        <v>115</v>
      </c>
      <c r="AZ118" s="1"/>
      <c r="BA118" s="22">
        <v>3136</v>
      </c>
      <c r="BB118" s="23">
        <v>3162</v>
      </c>
      <c r="BC118" s="30">
        <v>115</v>
      </c>
      <c r="BD118" s="1"/>
      <c r="BE118" s="22">
        <v>3373</v>
      </c>
      <c r="BF118" s="23">
        <v>3402</v>
      </c>
      <c r="BG118" s="30">
        <v>115</v>
      </c>
      <c r="BI118" s="30">
        <v>3943</v>
      </c>
      <c r="BJ118" s="29">
        <v>3977</v>
      </c>
      <c r="BK118" s="30">
        <v>115</v>
      </c>
      <c r="BL118" s="33"/>
      <c r="BM118" s="1"/>
      <c r="BN118" s="1"/>
      <c r="BO118" s="1"/>
      <c r="BP118" s="1"/>
      <c r="BQ118" s="1"/>
      <c r="BR118" s="1"/>
      <c r="BS118" s="1"/>
      <c r="BT118" s="1"/>
      <c r="BU118" s="30">
        <v>3136</v>
      </c>
      <c r="BV118" s="29">
        <v>3162</v>
      </c>
      <c r="BW118" s="30">
        <v>115</v>
      </c>
      <c r="BX118" s="33"/>
      <c r="BY118" s="22">
        <v>3373</v>
      </c>
      <c r="BZ118" s="23">
        <v>3402</v>
      </c>
      <c r="CA118" s="22">
        <v>115</v>
      </c>
      <c r="CB118" s="33"/>
    </row>
    <row r="119" spans="1:80" x14ac:dyDescent="0.25">
      <c r="A119" s="20">
        <v>3681</v>
      </c>
      <c r="B119" s="21">
        <v>3712</v>
      </c>
      <c r="C119" s="20">
        <v>116</v>
      </c>
      <c r="D119" s="1"/>
      <c r="E119" s="22">
        <v>2761</v>
      </c>
      <c r="F119" s="23">
        <v>2784</v>
      </c>
      <c r="G119" s="22">
        <v>116</v>
      </c>
      <c r="H119" s="1"/>
      <c r="I119" s="22">
        <v>3399</v>
      </c>
      <c r="J119" s="23">
        <v>3422</v>
      </c>
      <c r="K119" s="22">
        <v>116</v>
      </c>
      <c r="L119" s="1"/>
      <c r="M119" s="22">
        <v>3394</v>
      </c>
      <c r="N119" s="23">
        <v>3422</v>
      </c>
      <c r="O119" s="22">
        <v>116</v>
      </c>
      <c r="P119" s="1"/>
      <c r="Q119" s="22">
        <v>3681</v>
      </c>
      <c r="R119" s="23">
        <v>3712</v>
      </c>
      <c r="S119" s="22">
        <v>116</v>
      </c>
      <c r="U119" s="22">
        <v>4371</v>
      </c>
      <c r="V119" s="23">
        <v>4408</v>
      </c>
      <c r="W119" s="22">
        <v>116</v>
      </c>
      <c r="X119" s="1"/>
      <c r="Y119" s="17"/>
      <c r="Z119" s="16"/>
      <c r="AA119" s="27"/>
      <c r="AB119" s="1"/>
      <c r="AC119" s="17"/>
      <c r="AD119" s="16"/>
      <c r="AE119" s="27"/>
      <c r="AF119" s="1"/>
      <c r="AG119" s="17"/>
      <c r="AH119" s="16"/>
      <c r="AI119" s="27"/>
      <c r="AJ119" s="1"/>
      <c r="AK119" s="17"/>
      <c r="AL119" s="16"/>
      <c r="AM119" s="27"/>
      <c r="AO119" s="22">
        <v>3978</v>
      </c>
      <c r="AP119" s="23">
        <v>4011</v>
      </c>
      <c r="AQ119" s="22">
        <v>116</v>
      </c>
      <c r="AR119" s="1"/>
      <c r="AS119" s="22">
        <v>3395</v>
      </c>
      <c r="AT119" s="23">
        <v>3423</v>
      </c>
      <c r="AU119" s="30">
        <v>116</v>
      </c>
      <c r="AV119" s="1"/>
      <c r="AW119" s="22">
        <v>3781</v>
      </c>
      <c r="AX119" s="23">
        <v>3813</v>
      </c>
      <c r="AY119" s="30">
        <v>116</v>
      </c>
      <c r="AZ119" s="1"/>
      <c r="BA119" s="22">
        <v>3163</v>
      </c>
      <c r="BB119" s="23">
        <v>3190</v>
      </c>
      <c r="BC119" s="30">
        <v>116</v>
      </c>
      <c r="BD119" s="1"/>
      <c r="BE119" s="22">
        <v>3403</v>
      </c>
      <c r="BF119" s="23">
        <v>3431</v>
      </c>
      <c r="BG119" s="30">
        <v>116</v>
      </c>
      <c r="BI119" s="30">
        <v>3978</v>
      </c>
      <c r="BJ119" s="29">
        <v>4011</v>
      </c>
      <c r="BK119" s="30">
        <v>116</v>
      </c>
      <c r="BL119" s="33"/>
      <c r="BM119" s="1"/>
      <c r="BN119" s="1"/>
      <c r="BO119" s="1"/>
      <c r="BP119" s="1"/>
      <c r="BQ119" s="1"/>
      <c r="BR119" s="1"/>
      <c r="BS119" s="1"/>
      <c r="BT119" s="1"/>
      <c r="BU119" s="30">
        <v>3163</v>
      </c>
      <c r="BV119" s="29">
        <v>3190</v>
      </c>
      <c r="BW119" s="30">
        <v>116</v>
      </c>
      <c r="BX119" s="33"/>
      <c r="BY119" s="22">
        <v>3403</v>
      </c>
      <c r="BZ119" s="23">
        <v>3431</v>
      </c>
      <c r="CA119" s="22">
        <v>116</v>
      </c>
      <c r="CB119" s="33"/>
    </row>
    <row r="120" spans="1:80" x14ac:dyDescent="0.25">
      <c r="A120" s="20">
        <v>3713</v>
      </c>
      <c r="B120" s="21">
        <v>3744</v>
      </c>
      <c r="C120" s="20">
        <v>117</v>
      </c>
      <c r="D120" s="1"/>
      <c r="E120" s="22">
        <v>2785</v>
      </c>
      <c r="F120" s="23">
        <v>2808</v>
      </c>
      <c r="G120" s="22">
        <v>117</v>
      </c>
      <c r="H120" s="1"/>
      <c r="I120" s="22">
        <v>3428</v>
      </c>
      <c r="J120" s="23">
        <v>3452</v>
      </c>
      <c r="K120" s="22">
        <v>117</v>
      </c>
      <c r="L120" s="1"/>
      <c r="M120" s="22">
        <v>3423</v>
      </c>
      <c r="N120" s="23">
        <v>3452</v>
      </c>
      <c r="O120" s="22">
        <v>117</v>
      </c>
      <c r="P120" s="1"/>
      <c r="Q120" s="22">
        <v>3713</v>
      </c>
      <c r="R120" s="23">
        <v>3744</v>
      </c>
      <c r="S120" s="22">
        <v>117</v>
      </c>
      <c r="U120" s="22">
        <v>4409</v>
      </c>
      <c r="V120" s="23">
        <v>4446</v>
      </c>
      <c r="W120" s="22">
        <v>117</v>
      </c>
      <c r="X120" s="1"/>
      <c r="Y120" s="17"/>
      <c r="Z120" s="16"/>
      <c r="AA120" s="27"/>
      <c r="AB120" s="1"/>
      <c r="AC120" s="17"/>
      <c r="AD120" s="16"/>
      <c r="AE120" s="27"/>
      <c r="AF120" s="1"/>
      <c r="AG120" s="17"/>
      <c r="AH120" s="16"/>
      <c r="AI120" s="27"/>
      <c r="AJ120" s="1"/>
      <c r="AK120" s="17"/>
      <c r="AL120" s="16"/>
      <c r="AM120" s="27"/>
      <c r="AO120" s="22">
        <v>4012</v>
      </c>
      <c r="AP120" s="23">
        <v>4046</v>
      </c>
      <c r="AQ120" s="22">
        <v>117</v>
      </c>
      <c r="AR120" s="1"/>
      <c r="AS120" s="22">
        <v>3424</v>
      </c>
      <c r="AT120" s="23">
        <v>3453</v>
      </c>
      <c r="AU120" s="30">
        <v>117</v>
      </c>
      <c r="AV120" s="1"/>
      <c r="AW120" s="22">
        <v>3814</v>
      </c>
      <c r="AX120" s="23">
        <v>3846</v>
      </c>
      <c r="AY120" s="30">
        <v>117</v>
      </c>
      <c r="AZ120" s="1"/>
      <c r="BA120" s="22">
        <v>3191</v>
      </c>
      <c r="BB120" s="23">
        <v>3217</v>
      </c>
      <c r="BC120" s="30">
        <v>117</v>
      </c>
      <c r="BD120" s="1"/>
      <c r="BE120" s="22">
        <v>3432</v>
      </c>
      <c r="BF120" s="23">
        <v>3461</v>
      </c>
      <c r="BG120" s="30">
        <v>117</v>
      </c>
      <c r="BI120" s="30">
        <v>4012</v>
      </c>
      <c r="BJ120" s="29">
        <v>4046</v>
      </c>
      <c r="BK120" s="30">
        <v>117</v>
      </c>
      <c r="BL120" s="33"/>
      <c r="BM120" s="1"/>
      <c r="BN120" s="1"/>
      <c r="BO120" s="1"/>
      <c r="BP120" s="1"/>
      <c r="BQ120" s="1"/>
      <c r="BR120" s="1"/>
      <c r="BS120" s="1"/>
      <c r="BT120" s="1"/>
      <c r="BU120" s="30">
        <v>3191</v>
      </c>
      <c r="BV120" s="29">
        <v>3217</v>
      </c>
      <c r="BW120" s="30">
        <v>117</v>
      </c>
      <c r="BX120" s="33"/>
      <c r="BY120" s="22">
        <v>3432</v>
      </c>
      <c r="BZ120" s="23">
        <v>3461</v>
      </c>
      <c r="CA120" s="22">
        <v>117</v>
      </c>
      <c r="CB120" s="33"/>
    </row>
    <row r="121" spans="1:80" x14ac:dyDescent="0.25">
      <c r="A121" s="20">
        <v>3745</v>
      </c>
      <c r="B121" s="21">
        <v>3776</v>
      </c>
      <c r="C121" s="20">
        <v>118</v>
      </c>
      <c r="D121" s="1"/>
      <c r="E121" s="22">
        <v>2809</v>
      </c>
      <c r="F121" s="23">
        <v>2832</v>
      </c>
      <c r="G121" s="22">
        <v>118</v>
      </c>
      <c r="H121" s="1"/>
      <c r="I121" s="22">
        <v>3458</v>
      </c>
      <c r="J121" s="23">
        <v>3481</v>
      </c>
      <c r="K121" s="22">
        <v>118</v>
      </c>
      <c r="L121" s="1"/>
      <c r="M121" s="22">
        <v>3453</v>
      </c>
      <c r="N121" s="23">
        <v>3481</v>
      </c>
      <c r="O121" s="22">
        <v>118</v>
      </c>
      <c r="P121" s="1"/>
      <c r="Q121" s="22">
        <v>3745</v>
      </c>
      <c r="R121" s="23">
        <v>3776</v>
      </c>
      <c r="S121" s="22">
        <v>118</v>
      </c>
      <c r="U121" s="22">
        <v>4447</v>
      </c>
      <c r="V121" s="23">
        <v>4484</v>
      </c>
      <c r="W121" s="22">
        <v>118</v>
      </c>
      <c r="X121" s="1"/>
      <c r="Y121" s="17"/>
      <c r="Z121" s="16"/>
      <c r="AA121" s="27"/>
      <c r="AB121" s="1"/>
      <c r="AC121" s="17"/>
      <c r="AD121" s="16"/>
      <c r="AE121" s="27"/>
      <c r="AF121" s="1"/>
      <c r="AG121" s="17"/>
      <c r="AH121" s="16"/>
      <c r="AI121" s="27"/>
      <c r="AJ121" s="1"/>
      <c r="AK121" s="17"/>
      <c r="AL121" s="16"/>
      <c r="AM121" s="27"/>
      <c r="AO121" s="22">
        <v>4047</v>
      </c>
      <c r="AP121" s="23">
        <v>4080</v>
      </c>
      <c r="AQ121" s="22">
        <v>118</v>
      </c>
      <c r="AR121" s="1"/>
      <c r="AS121" s="22">
        <v>3454</v>
      </c>
      <c r="AT121" s="23">
        <v>3482</v>
      </c>
      <c r="AU121" s="30">
        <v>118</v>
      </c>
      <c r="AV121" s="1"/>
      <c r="AW121" s="22">
        <v>3847</v>
      </c>
      <c r="AX121" s="23">
        <v>3879</v>
      </c>
      <c r="AY121" s="30">
        <v>118</v>
      </c>
      <c r="AZ121" s="1"/>
      <c r="BA121" s="22">
        <v>3218</v>
      </c>
      <c r="BB121" s="23">
        <v>3245</v>
      </c>
      <c r="BC121" s="30">
        <v>118</v>
      </c>
      <c r="BD121" s="1"/>
      <c r="BE121" s="22">
        <v>3462</v>
      </c>
      <c r="BF121" s="23">
        <v>3490</v>
      </c>
      <c r="BG121" s="30">
        <v>118</v>
      </c>
      <c r="BI121" s="30">
        <v>4047</v>
      </c>
      <c r="BJ121" s="29">
        <v>4080</v>
      </c>
      <c r="BK121" s="30">
        <v>118</v>
      </c>
      <c r="BL121" s="33"/>
      <c r="BM121" s="1"/>
      <c r="BN121" s="1"/>
      <c r="BO121" s="1"/>
      <c r="BP121" s="1"/>
      <c r="BQ121" s="1"/>
      <c r="BR121" s="1"/>
      <c r="BS121" s="1"/>
      <c r="BT121" s="1"/>
      <c r="BU121" s="30">
        <v>3218</v>
      </c>
      <c r="BV121" s="29">
        <v>3245</v>
      </c>
      <c r="BW121" s="30">
        <v>118</v>
      </c>
      <c r="BX121" s="33"/>
      <c r="BY121" s="22">
        <v>3462</v>
      </c>
      <c r="BZ121" s="23">
        <v>3490</v>
      </c>
      <c r="CA121" s="22">
        <v>118</v>
      </c>
      <c r="CB121" s="33"/>
    </row>
    <row r="122" spans="1:80" x14ac:dyDescent="0.25">
      <c r="A122" s="20">
        <v>3777</v>
      </c>
      <c r="B122" s="21">
        <v>3808</v>
      </c>
      <c r="C122" s="20">
        <v>119</v>
      </c>
      <c r="D122" s="1"/>
      <c r="E122" s="22">
        <v>2833</v>
      </c>
      <c r="F122" s="23">
        <v>2856</v>
      </c>
      <c r="G122" s="22">
        <v>119</v>
      </c>
      <c r="H122" s="1"/>
      <c r="I122" s="22">
        <v>3487</v>
      </c>
      <c r="J122" s="23">
        <v>3511</v>
      </c>
      <c r="K122" s="22">
        <v>119</v>
      </c>
      <c r="L122" s="1"/>
      <c r="M122" s="22">
        <v>3482</v>
      </c>
      <c r="N122" s="23">
        <v>3511</v>
      </c>
      <c r="O122" s="22">
        <v>119</v>
      </c>
      <c r="P122" s="1"/>
      <c r="Q122" s="22">
        <v>3777</v>
      </c>
      <c r="R122" s="23">
        <v>3808</v>
      </c>
      <c r="S122" s="22">
        <v>119</v>
      </c>
      <c r="U122" s="22">
        <v>4485</v>
      </c>
      <c r="V122" s="23">
        <v>4522</v>
      </c>
      <c r="W122" s="22">
        <v>119</v>
      </c>
      <c r="X122" s="1"/>
      <c r="Y122" s="17"/>
      <c r="Z122" s="16"/>
      <c r="AA122" s="27"/>
      <c r="AB122" s="1"/>
      <c r="AC122" s="17"/>
      <c r="AD122" s="16"/>
      <c r="AE122" s="27"/>
      <c r="AF122" s="1"/>
      <c r="AG122" s="17"/>
      <c r="AH122" s="16"/>
      <c r="AI122" s="27"/>
      <c r="AJ122" s="1"/>
      <c r="AK122" s="17"/>
      <c r="AL122" s="16"/>
      <c r="AM122" s="27"/>
      <c r="AO122" s="22">
        <v>4081</v>
      </c>
      <c r="AP122" s="23">
        <v>4115</v>
      </c>
      <c r="AQ122" s="22">
        <v>119</v>
      </c>
      <c r="AR122" s="1"/>
      <c r="AS122" s="22">
        <v>3483</v>
      </c>
      <c r="AT122" s="23">
        <v>3512</v>
      </c>
      <c r="AU122" s="30">
        <v>119</v>
      </c>
      <c r="AV122" s="1"/>
      <c r="AW122" s="22">
        <v>3880</v>
      </c>
      <c r="AX122" s="23">
        <v>3912</v>
      </c>
      <c r="AY122" s="30">
        <v>119</v>
      </c>
      <c r="AZ122" s="1"/>
      <c r="BA122" s="22">
        <v>3246</v>
      </c>
      <c r="BB122" s="23">
        <v>3272</v>
      </c>
      <c r="BC122" s="30">
        <v>119</v>
      </c>
      <c r="BD122" s="1"/>
      <c r="BE122" s="22">
        <v>3491</v>
      </c>
      <c r="BF122" s="23">
        <v>3520</v>
      </c>
      <c r="BG122" s="30">
        <v>119</v>
      </c>
      <c r="BI122" s="30">
        <v>4081</v>
      </c>
      <c r="BJ122" s="29">
        <v>4115</v>
      </c>
      <c r="BK122" s="30">
        <v>119</v>
      </c>
      <c r="BL122" s="33"/>
      <c r="BM122" s="1"/>
      <c r="BN122" s="1"/>
      <c r="BO122" s="1"/>
      <c r="BP122" s="1"/>
      <c r="BQ122" s="1"/>
      <c r="BR122" s="1"/>
      <c r="BS122" s="1"/>
      <c r="BT122" s="1"/>
      <c r="BU122" s="30">
        <v>3246</v>
      </c>
      <c r="BV122" s="29">
        <v>3272</v>
      </c>
      <c r="BW122" s="30">
        <v>119</v>
      </c>
      <c r="BX122" s="33"/>
      <c r="BY122" s="22">
        <v>3491</v>
      </c>
      <c r="BZ122" s="23">
        <v>3520</v>
      </c>
      <c r="CA122" s="22">
        <v>119</v>
      </c>
      <c r="CB122" s="33"/>
    </row>
    <row r="123" spans="1:80" x14ac:dyDescent="0.25">
      <c r="A123" s="20">
        <v>3809</v>
      </c>
      <c r="B123" s="21">
        <v>3840</v>
      </c>
      <c r="C123" s="20">
        <v>120</v>
      </c>
      <c r="D123" s="1"/>
      <c r="E123" s="22">
        <v>2857</v>
      </c>
      <c r="F123" s="23">
        <v>2880</v>
      </c>
      <c r="G123" s="22">
        <v>120</v>
      </c>
      <c r="H123" s="1"/>
      <c r="I123" s="22">
        <v>3517</v>
      </c>
      <c r="J123" s="23">
        <v>3540</v>
      </c>
      <c r="K123" s="22">
        <v>120</v>
      </c>
      <c r="L123" s="1"/>
      <c r="M123" s="22">
        <v>3512</v>
      </c>
      <c r="N123" s="23">
        <v>3540</v>
      </c>
      <c r="O123" s="22">
        <v>120</v>
      </c>
      <c r="P123" s="1"/>
      <c r="Q123" s="22">
        <v>3809</v>
      </c>
      <c r="R123" s="23">
        <v>3840</v>
      </c>
      <c r="S123" s="22">
        <v>120</v>
      </c>
      <c r="U123" s="22">
        <v>4523</v>
      </c>
      <c r="V123" s="23">
        <v>4560</v>
      </c>
      <c r="W123" s="22">
        <v>120</v>
      </c>
      <c r="X123" s="1"/>
      <c r="Y123" s="17"/>
      <c r="Z123" s="16"/>
      <c r="AA123" s="27"/>
      <c r="AB123" s="1"/>
      <c r="AC123" s="17"/>
      <c r="AD123" s="16"/>
      <c r="AE123" s="27"/>
      <c r="AF123" s="1"/>
      <c r="AG123" s="17"/>
      <c r="AH123" s="16"/>
      <c r="AI123" s="27"/>
      <c r="AJ123" s="1"/>
      <c r="AK123" s="17"/>
      <c r="AL123" s="16"/>
      <c r="AM123" s="27"/>
      <c r="AO123" s="22">
        <v>4116</v>
      </c>
      <c r="AP123" s="23">
        <v>4150</v>
      </c>
      <c r="AQ123" s="22">
        <v>120</v>
      </c>
      <c r="AR123" s="1"/>
      <c r="AS123" s="22">
        <v>3513</v>
      </c>
      <c r="AT123" s="23">
        <v>3541</v>
      </c>
      <c r="AU123" s="30">
        <v>120</v>
      </c>
      <c r="AV123" s="1"/>
      <c r="AW123" s="22">
        <v>3913</v>
      </c>
      <c r="AX123" s="23">
        <v>3945</v>
      </c>
      <c r="AY123" s="30">
        <v>120</v>
      </c>
      <c r="AZ123" s="1"/>
      <c r="BA123" s="22">
        <v>3273</v>
      </c>
      <c r="BB123" s="23">
        <v>3300</v>
      </c>
      <c r="BC123" s="30">
        <v>120</v>
      </c>
      <c r="BD123" s="1"/>
      <c r="BE123" s="22">
        <v>3521</v>
      </c>
      <c r="BF123" s="23">
        <v>3550</v>
      </c>
      <c r="BG123" s="30">
        <v>120</v>
      </c>
      <c r="BI123" s="30">
        <v>4116</v>
      </c>
      <c r="BJ123" s="29">
        <v>4150</v>
      </c>
      <c r="BK123" s="30">
        <v>120</v>
      </c>
      <c r="BL123" s="33"/>
      <c r="BM123" s="1"/>
      <c r="BN123" s="1"/>
      <c r="BO123" s="1"/>
      <c r="BP123" s="1"/>
      <c r="BQ123" s="1"/>
      <c r="BR123" s="1"/>
      <c r="BS123" s="1"/>
      <c r="BT123" s="1"/>
      <c r="BU123" s="30">
        <v>3273</v>
      </c>
      <c r="BV123" s="29">
        <v>3300</v>
      </c>
      <c r="BW123" s="30">
        <v>120</v>
      </c>
      <c r="BX123" s="33"/>
      <c r="BY123" s="22">
        <v>3521</v>
      </c>
      <c r="BZ123" s="23">
        <v>3550</v>
      </c>
      <c r="CA123" s="22">
        <v>120</v>
      </c>
      <c r="CB123" s="33"/>
    </row>
    <row r="124" spans="1:80" x14ac:dyDescent="0.25">
      <c r="A124" s="20">
        <v>3841</v>
      </c>
      <c r="B124" s="21">
        <v>3872</v>
      </c>
      <c r="C124" s="20">
        <v>121</v>
      </c>
      <c r="D124" s="1"/>
      <c r="E124" s="22">
        <v>2881</v>
      </c>
      <c r="F124" s="23">
        <v>2904</v>
      </c>
      <c r="G124" s="22">
        <v>121</v>
      </c>
      <c r="H124" s="1"/>
      <c r="I124" s="22">
        <v>3546</v>
      </c>
      <c r="J124" s="23">
        <v>3570</v>
      </c>
      <c r="K124" s="22">
        <v>121</v>
      </c>
      <c r="L124" s="1"/>
      <c r="M124" s="22">
        <v>3541</v>
      </c>
      <c r="N124" s="23">
        <v>3570</v>
      </c>
      <c r="O124" s="22">
        <v>121</v>
      </c>
      <c r="P124" s="1"/>
      <c r="Q124" s="22">
        <v>3841</v>
      </c>
      <c r="R124" s="23">
        <v>3872</v>
      </c>
      <c r="S124" s="22">
        <v>121</v>
      </c>
      <c r="U124" s="22">
        <v>4561</v>
      </c>
      <c r="V124" s="23">
        <v>4598</v>
      </c>
      <c r="W124" s="22">
        <v>121</v>
      </c>
      <c r="X124" s="1"/>
      <c r="Y124" s="17"/>
      <c r="Z124" s="16"/>
      <c r="AA124" s="27"/>
      <c r="AB124" s="1"/>
      <c r="AC124" s="17"/>
      <c r="AD124" s="16"/>
      <c r="AE124" s="27"/>
      <c r="AF124" s="1"/>
      <c r="AG124" s="17"/>
      <c r="AH124" s="16"/>
      <c r="AI124" s="27"/>
      <c r="AJ124" s="1"/>
      <c r="AK124" s="17"/>
      <c r="AL124" s="16"/>
      <c r="AM124" s="27"/>
      <c r="AO124" s="22">
        <v>4151</v>
      </c>
      <c r="AP124" s="23">
        <v>4184</v>
      </c>
      <c r="AQ124" s="22">
        <v>121</v>
      </c>
      <c r="AR124" s="1"/>
      <c r="AS124" s="22">
        <v>3542</v>
      </c>
      <c r="AT124" s="23">
        <v>3571</v>
      </c>
      <c r="AU124" s="30">
        <v>121</v>
      </c>
      <c r="AV124" s="1"/>
      <c r="AW124" s="22">
        <v>3946</v>
      </c>
      <c r="AX124" s="23">
        <v>3977</v>
      </c>
      <c r="AY124" s="30">
        <v>121</v>
      </c>
      <c r="AZ124" s="1"/>
      <c r="BA124" s="22">
        <v>3301</v>
      </c>
      <c r="BB124" s="23">
        <v>3327</v>
      </c>
      <c r="BC124" s="30">
        <v>121</v>
      </c>
      <c r="BD124" s="1"/>
      <c r="BE124" s="22">
        <v>3551</v>
      </c>
      <c r="BF124" s="23">
        <v>3579</v>
      </c>
      <c r="BG124" s="30">
        <v>121</v>
      </c>
      <c r="BI124" s="30">
        <v>4151</v>
      </c>
      <c r="BJ124" s="29">
        <v>4184</v>
      </c>
      <c r="BK124" s="30">
        <v>121</v>
      </c>
      <c r="BL124" s="33"/>
      <c r="BM124" s="1"/>
      <c r="BN124" s="1"/>
      <c r="BO124" s="1"/>
      <c r="BP124" s="1"/>
      <c r="BQ124" s="1"/>
      <c r="BR124" s="1"/>
      <c r="BS124" s="1"/>
      <c r="BT124" s="1"/>
      <c r="BU124" s="30">
        <v>3301</v>
      </c>
      <c r="BV124" s="29">
        <v>3327</v>
      </c>
      <c r="BW124" s="30">
        <v>121</v>
      </c>
      <c r="BX124" s="33"/>
      <c r="BY124" s="22">
        <v>3551</v>
      </c>
      <c r="BZ124" s="23">
        <v>3579</v>
      </c>
      <c r="CA124" s="22">
        <v>121</v>
      </c>
      <c r="CB124" s="33"/>
    </row>
    <row r="125" spans="1:80" x14ac:dyDescent="0.25">
      <c r="A125" s="20">
        <v>3873</v>
      </c>
      <c r="B125" s="21">
        <v>3904</v>
      </c>
      <c r="C125" s="20">
        <v>122</v>
      </c>
      <c r="D125" s="1"/>
      <c r="E125" s="22">
        <v>2905</v>
      </c>
      <c r="F125" s="23">
        <v>2928</v>
      </c>
      <c r="G125" s="22">
        <v>122</v>
      </c>
      <c r="H125" s="1"/>
      <c r="I125" s="22">
        <v>3576</v>
      </c>
      <c r="J125" s="23">
        <v>3599</v>
      </c>
      <c r="K125" s="22">
        <v>122</v>
      </c>
      <c r="L125" s="1"/>
      <c r="M125" s="22">
        <v>3571</v>
      </c>
      <c r="N125" s="23">
        <v>3599</v>
      </c>
      <c r="O125" s="22">
        <v>122</v>
      </c>
      <c r="P125" s="1"/>
      <c r="Q125" s="22">
        <v>3873</v>
      </c>
      <c r="R125" s="23">
        <v>3904</v>
      </c>
      <c r="S125" s="22">
        <v>122</v>
      </c>
      <c r="U125" s="22">
        <v>4599</v>
      </c>
      <c r="V125" s="23">
        <v>4636</v>
      </c>
      <c r="W125" s="22">
        <v>122</v>
      </c>
      <c r="X125" s="1"/>
      <c r="Y125" s="17"/>
      <c r="Z125" s="16"/>
      <c r="AA125" s="27"/>
      <c r="AB125" s="1"/>
      <c r="AC125" s="17"/>
      <c r="AD125" s="16"/>
      <c r="AE125" s="27"/>
      <c r="AF125" s="1"/>
      <c r="AG125" s="17"/>
      <c r="AH125" s="16"/>
      <c r="AI125" s="27"/>
      <c r="AJ125" s="1"/>
      <c r="AK125" s="17"/>
      <c r="AL125" s="16"/>
      <c r="AM125" s="27"/>
      <c r="AO125" s="22">
        <v>4185</v>
      </c>
      <c r="AP125" s="23">
        <v>4219</v>
      </c>
      <c r="AQ125" s="22">
        <v>122</v>
      </c>
      <c r="AR125" s="1"/>
      <c r="AS125" s="22">
        <v>3572</v>
      </c>
      <c r="AT125" s="23">
        <v>3600</v>
      </c>
      <c r="AU125" s="30">
        <v>122</v>
      </c>
      <c r="AV125" s="1"/>
      <c r="AW125" s="22">
        <v>3978</v>
      </c>
      <c r="AX125" s="23">
        <v>4010</v>
      </c>
      <c r="AY125" s="30">
        <v>122</v>
      </c>
      <c r="AZ125" s="1"/>
      <c r="BA125" s="22">
        <v>3328</v>
      </c>
      <c r="BB125" s="23">
        <v>3355</v>
      </c>
      <c r="BC125" s="30">
        <v>122</v>
      </c>
      <c r="BD125" s="1"/>
      <c r="BE125" s="22">
        <v>3580</v>
      </c>
      <c r="BF125" s="23">
        <v>3609</v>
      </c>
      <c r="BG125" s="30">
        <v>122</v>
      </c>
      <c r="BI125" s="30">
        <v>4185</v>
      </c>
      <c r="BJ125" s="29">
        <v>4219</v>
      </c>
      <c r="BK125" s="30">
        <v>122</v>
      </c>
      <c r="BL125" s="33"/>
      <c r="BM125" s="1"/>
      <c r="BN125" s="1"/>
      <c r="BO125" s="1"/>
      <c r="BP125" s="1"/>
      <c r="BQ125" s="1"/>
      <c r="BR125" s="1"/>
      <c r="BS125" s="1"/>
      <c r="BT125" s="1"/>
      <c r="BU125" s="30">
        <v>3328</v>
      </c>
      <c r="BV125" s="29">
        <v>3355</v>
      </c>
      <c r="BW125" s="30">
        <v>122</v>
      </c>
      <c r="BX125" s="33"/>
      <c r="BY125" s="22">
        <v>3580</v>
      </c>
      <c r="BZ125" s="23">
        <v>3609</v>
      </c>
      <c r="CA125" s="22">
        <v>122</v>
      </c>
      <c r="CB125" s="33"/>
    </row>
    <row r="126" spans="1:80" x14ac:dyDescent="0.25">
      <c r="A126" s="20">
        <v>3905</v>
      </c>
      <c r="B126" s="21">
        <v>3936</v>
      </c>
      <c r="C126" s="20">
        <v>123</v>
      </c>
      <c r="D126" s="1"/>
      <c r="E126" s="22">
        <v>2929</v>
      </c>
      <c r="F126" s="23">
        <v>2952</v>
      </c>
      <c r="G126" s="22">
        <v>123</v>
      </c>
      <c r="H126" s="1"/>
      <c r="I126" s="22">
        <v>3605</v>
      </c>
      <c r="J126" s="23">
        <v>3629</v>
      </c>
      <c r="K126" s="22">
        <v>123</v>
      </c>
      <c r="L126" s="1"/>
      <c r="M126" s="22">
        <v>3600</v>
      </c>
      <c r="N126" s="23">
        <v>3629</v>
      </c>
      <c r="O126" s="22">
        <v>123</v>
      </c>
      <c r="P126" s="1"/>
      <c r="Q126" s="22">
        <v>3905</v>
      </c>
      <c r="R126" s="23">
        <v>3936</v>
      </c>
      <c r="S126" s="22">
        <v>123</v>
      </c>
      <c r="U126" s="22">
        <v>4637</v>
      </c>
      <c r="V126" s="23">
        <v>4674</v>
      </c>
      <c r="W126" s="22">
        <v>123</v>
      </c>
      <c r="X126" s="1"/>
      <c r="Y126" s="17"/>
      <c r="Z126" s="16"/>
      <c r="AA126" s="27"/>
      <c r="AB126" s="1"/>
      <c r="AC126" s="17"/>
      <c r="AD126" s="16"/>
      <c r="AE126" s="27"/>
      <c r="AF126" s="1"/>
      <c r="AG126" s="17"/>
      <c r="AH126" s="16"/>
      <c r="AI126" s="27"/>
      <c r="AJ126" s="1"/>
      <c r="AK126" s="17"/>
      <c r="AL126" s="16"/>
      <c r="AM126" s="27"/>
      <c r="AO126" s="22">
        <v>4220</v>
      </c>
      <c r="AP126" s="23">
        <v>4253</v>
      </c>
      <c r="AQ126" s="22">
        <v>123</v>
      </c>
      <c r="AR126" s="1"/>
      <c r="AS126" s="22">
        <v>3601</v>
      </c>
      <c r="AT126" s="23">
        <v>3630</v>
      </c>
      <c r="AU126" s="30">
        <v>123</v>
      </c>
      <c r="AV126" s="1"/>
      <c r="AW126" s="22">
        <v>4011</v>
      </c>
      <c r="AX126" s="23">
        <v>4043</v>
      </c>
      <c r="AY126" s="30">
        <v>123</v>
      </c>
      <c r="AZ126" s="1"/>
      <c r="BA126" s="22">
        <v>3356</v>
      </c>
      <c r="BB126" s="23">
        <v>3382</v>
      </c>
      <c r="BC126" s="30">
        <v>123</v>
      </c>
      <c r="BD126" s="1"/>
      <c r="BE126" s="22">
        <v>3610</v>
      </c>
      <c r="BF126" s="23">
        <v>3638</v>
      </c>
      <c r="BG126" s="30">
        <v>123</v>
      </c>
      <c r="BI126" s="30">
        <v>4220</v>
      </c>
      <c r="BJ126" s="29">
        <v>4253</v>
      </c>
      <c r="BK126" s="30">
        <v>123</v>
      </c>
      <c r="BL126" s="33"/>
      <c r="BM126" s="1"/>
      <c r="BN126" s="1"/>
      <c r="BO126" s="1"/>
      <c r="BP126" s="1"/>
      <c r="BQ126" s="1"/>
      <c r="BR126" s="1"/>
      <c r="BS126" s="1"/>
      <c r="BT126" s="1"/>
      <c r="BU126" s="30">
        <v>3356</v>
      </c>
      <c r="BV126" s="29">
        <v>3382</v>
      </c>
      <c r="BW126" s="30">
        <v>123</v>
      </c>
      <c r="BX126" s="33"/>
      <c r="BY126" s="22">
        <v>3610</v>
      </c>
      <c r="BZ126" s="23">
        <v>3638</v>
      </c>
      <c r="CA126" s="22">
        <v>123</v>
      </c>
      <c r="CB126" s="33"/>
    </row>
    <row r="127" spans="1:80" x14ac:dyDescent="0.25">
      <c r="A127" s="20">
        <v>3937</v>
      </c>
      <c r="B127" s="21">
        <v>3968</v>
      </c>
      <c r="C127" s="20">
        <v>124</v>
      </c>
      <c r="D127" s="1"/>
      <c r="E127" s="22">
        <v>2953</v>
      </c>
      <c r="F127" s="23">
        <v>2976</v>
      </c>
      <c r="G127" s="22">
        <v>124</v>
      </c>
      <c r="H127" s="1"/>
      <c r="I127" s="22">
        <v>3635</v>
      </c>
      <c r="J127" s="23">
        <v>3658</v>
      </c>
      <c r="K127" s="22">
        <v>124</v>
      </c>
      <c r="L127" s="1"/>
      <c r="M127" s="22">
        <v>3630</v>
      </c>
      <c r="N127" s="23">
        <v>3658</v>
      </c>
      <c r="O127" s="22">
        <v>124</v>
      </c>
      <c r="P127" s="1"/>
      <c r="Q127" s="22">
        <v>3937</v>
      </c>
      <c r="R127" s="23">
        <v>3968</v>
      </c>
      <c r="S127" s="22">
        <v>124</v>
      </c>
      <c r="U127" s="22">
        <v>4675</v>
      </c>
      <c r="V127" s="23">
        <v>4712</v>
      </c>
      <c r="W127" s="22">
        <v>124</v>
      </c>
      <c r="X127" s="1"/>
      <c r="Y127" s="17"/>
      <c r="Z127" s="16"/>
      <c r="AA127" s="27"/>
      <c r="AB127" s="1"/>
      <c r="AC127" s="17"/>
      <c r="AD127" s="16"/>
      <c r="AE127" s="27"/>
      <c r="AF127" s="1"/>
      <c r="AG127" s="17"/>
      <c r="AH127" s="16"/>
      <c r="AI127" s="27"/>
      <c r="AJ127" s="1"/>
      <c r="AK127" s="17"/>
      <c r="AL127" s="16"/>
      <c r="AM127" s="27"/>
      <c r="AO127" s="22">
        <v>4254</v>
      </c>
      <c r="AP127" s="23">
        <v>4288</v>
      </c>
      <c r="AQ127" s="22">
        <v>124</v>
      </c>
      <c r="AR127" s="1"/>
      <c r="AS127" s="22">
        <v>3631</v>
      </c>
      <c r="AT127" s="23">
        <v>3659</v>
      </c>
      <c r="AU127" s="30">
        <v>124</v>
      </c>
      <c r="AV127" s="1"/>
      <c r="AW127" s="22">
        <v>4044</v>
      </c>
      <c r="AX127" s="23">
        <v>4076</v>
      </c>
      <c r="AY127" s="30">
        <v>124</v>
      </c>
      <c r="AZ127" s="1"/>
      <c r="BA127" s="22">
        <v>3383</v>
      </c>
      <c r="BB127" s="23">
        <v>3410</v>
      </c>
      <c r="BC127" s="30">
        <v>124</v>
      </c>
      <c r="BD127" s="1"/>
      <c r="BE127" s="22">
        <v>3639</v>
      </c>
      <c r="BF127" s="23">
        <v>3668</v>
      </c>
      <c r="BG127" s="30">
        <v>124</v>
      </c>
      <c r="BI127" s="30">
        <v>4254</v>
      </c>
      <c r="BJ127" s="29">
        <v>4288</v>
      </c>
      <c r="BK127" s="30">
        <v>124</v>
      </c>
      <c r="BL127" s="33"/>
      <c r="BM127" s="1"/>
      <c r="BN127" s="1"/>
      <c r="BO127" s="1"/>
      <c r="BP127" s="1"/>
      <c r="BQ127" s="1"/>
      <c r="BR127" s="1"/>
      <c r="BS127" s="1"/>
      <c r="BT127" s="1"/>
      <c r="BU127" s="30">
        <v>3383</v>
      </c>
      <c r="BV127" s="29">
        <v>3410</v>
      </c>
      <c r="BW127" s="30">
        <v>124</v>
      </c>
      <c r="BX127" s="33"/>
      <c r="BY127" s="22">
        <v>3639</v>
      </c>
      <c r="BZ127" s="23">
        <v>3668</v>
      </c>
      <c r="CA127" s="22">
        <v>124</v>
      </c>
      <c r="CB127" s="33"/>
    </row>
    <row r="128" spans="1:80" x14ac:dyDescent="0.25">
      <c r="A128" s="20">
        <v>3969</v>
      </c>
      <c r="B128" s="21">
        <v>4000</v>
      </c>
      <c r="C128" s="20">
        <v>125</v>
      </c>
      <c r="D128" s="1"/>
      <c r="E128" s="22">
        <v>2977</v>
      </c>
      <c r="F128" s="23">
        <v>3000</v>
      </c>
      <c r="G128" s="22">
        <v>125</v>
      </c>
      <c r="H128" s="1"/>
      <c r="I128" s="22">
        <v>3664</v>
      </c>
      <c r="J128" s="23">
        <v>3688</v>
      </c>
      <c r="K128" s="22">
        <v>125</v>
      </c>
      <c r="L128" s="1"/>
      <c r="M128" s="22">
        <v>3659</v>
      </c>
      <c r="N128" s="23">
        <v>3688</v>
      </c>
      <c r="O128" s="22">
        <v>125</v>
      </c>
      <c r="P128" s="1"/>
      <c r="Q128" s="22">
        <v>3969</v>
      </c>
      <c r="R128" s="23">
        <v>4000</v>
      </c>
      <c r="S128" s="22">
        <v>125</v>
      </c>
      <c r="U128" s="22">
        <v>4713</v>
      </c>
      <c r="V128" s="23">
        <v>4750</v>
      </c>
      <c r="W128" s="22">
        <v>125</v>
      </c>
      <c r="X128" s="1"/>
      <c r="Y128" s="17"/>
      <c r="Z128" s="16"/>
      <c r="AA128" s="27"/>
      <c r="AB128" s="1"/>
      <c r="AC128" s="17"/>
      <c r="AD128" s="16"/>
      <c r="AE128" s="27"/>
      <c r="AF128" s="1"/>
      <c r="AG128" s="17"/>
      <c r="AH128" s="16"/>
      <c r="AI128" s="27"/>
      <c r="AJ128" s="1"/>
      <c r="AK128" s="17"/>
      <c r="AL128" s="16"/>
      <c r="AM128" s="27"/>
      <c r="AO128" s="22">
        <v>4289</v>
      </c>
      <c r="AP128" s="23">
        <v>4322</v>
      </c>
      <c r="AQ128" s="22">
        <v>125</v>
      </c>
      <c r="AR128" s="1"/>
      <c r="AS128" s="22">
        <v>3660</v>
      </c>
      <c r="AT128" s="23">
        <v>3689</v>
      </c>
      <c r="AU128" s="30">
        <v>125</v>
      </c>
      <c r="AV128" s="1"/>
      <c r="AW128" s="22">
        <v>4077</v>
      </c>
      <c r="AX128" s="23">
        <v>4109</v>
      </c>
      <c r="AY128" s="30">
        <v>125</v>
      </c>
      <c r="AZ128" s="1"/>
      <c r="BA128" s="22">
        <v>3411</v>
      </c>
      <c r="BB128" s="23">
        <v>3437</v>
      </c>
      <c r="BC128" s="30">
        <v>125</v>
      </c>
      <c r="BD128" s="1"/>
      <c r="BE128" s="22">
        <v>3669</v>
      </c>
      <c r="BF128" s="23">
        <v>3697</v>
      </c>
      <c r="BG128" s="30">
        <v>125</v>
      </c>
      <c r="BI128" s="30">
        <v>4289</v>
      </c>
      <c r="BJ128" s="29">
        <v>4322</v>
      </c>
      <c r="BK128" s="30">
        <v>125</v>
      </c>
      <c r="BL128" s="33"/>
      <c r="BM128" s="1"/>
      <c r="BN128" s="1"/>
      <c r="BO128" s="1"/>
      <c r="BP128" s="1"/>
      <c r="BQ128" s="1"/>
      <c r="BR128" s="1"/>
      <c r="BS128" s="1"/>
      <c r="BT128" s="1"/>
      <c r="BU128" s="30">
        <v>3411</v>
      </c>
      <c r="BV128" s="29">
        <v>3437</v>
      </c>
      <c r="BW128" s="30">
        <v>125</v>
      </c>
      <c r="BX128" s="33"/>
      <c r="BY128" s="22">
        <v>3669</v>
      </c>
      <c r="BZ128" s="23">
        <v>3697</v>
      </c>
      <c r="CA128" s="22">
        <v>125</v>
      </c>
      <c r="CB128" s="33"/>
    </row>
    <row r="129" spans="1:80" x14ac:dyDescent="0.25">
      <c r="A129" s="20">
        <v>4001</v>
      </c>
      <c r="B129" s="21">
        <v>4032</v>
      </c>
      <c r="C129" s="20">
        <v>126</v>
      </c>
      <c r="D129" s="1"/>
      <c r="E129" s="22">
        <v>3001</v>
      </c>
      <c r="F129" s="23">
        <v>3024</v>
      </c>
      <c r="G129" s="22">
        <v>126</v>
      </c>
      <c r="H129" s="1"/>
      <c r="I129" s="22">
        <v>3694</v>
      </c>
      <c r="J129" s="23">
        <v>3717</v>
      </c>
      <c r="K129" s="22">
        <v>126</v>
      </c>
      <c r="L129" s="1"/>
      <c r="M129" s="22">
        <v>3689</v>
      </c>
      <c r="N129" s="23">
        <v>3717</v>
      </c>
      <c r="O129" s="22">
        <v>126</v>
      </c>
      <c r="P129" s="1"/>
      <c r="Q129" s="22">
        <v>4001</v>
      </c>
      <c r="R129" s="23">
        <v>4032</v>
      </c>
      <c r="S129" s="22">
        <v>126</v>
      </c>
      <c r="U129" s="22">
        <v>4751</v>
      </c>
      <c r="V129" s="23">
        <v>4788</v>
      </c>
      <c r="W129" s="22">
        <v>126</v>
      </c>
      <c r="X129" s="1"/>
      <c r="Y129" s="17"/>
      <c r="Z129" s="16"/>
      <c r="AA129" s="27"/>
      <c r="AB129" s="1"/>
      <c r="AC129" s="17"/>
      <c r="AD129" s="16"/>
      <c r="AE129" s="27"/>
      <c r="AF129" s="1"/>
      <c r="AG129" s="17"/>
      <c r="AH129" s="16"/>
      <c r="AI129" s="27"/>
      <c r="AJ129" s="1"/>
      <c r="AK129" s="17"/>
      <c r="AL129" s="16"/>
      <c r="AM129" s="27"/>
      <c r="AO129" s="22">
        <v>4323</v>
      </c>
      <c r="AP129" s="23">
        <v>4357</v>
      </c>
      <c r="AQ129" s="22">
        <v>126</v>
      </c>
      <c r="AR129" s="1"/>
      <c r="AS129" s="22">
        <v>3690</v>
      </c>
      <c r="AT129" s="23">
        <v>3718</v>
      </c>
      <c r="AU129" s="30">
        <v>126</v>
      </c>
      <c r="AV129" s="1"/>
      <c r="AW129" s="22">
        <v>4110</v>
      </c>
      <c r="AX129" s="23">
        <v>4142</v>
      </c>
      <c r="AY129" s="30">
        <v>126</v>
      </c>
      <c r="AZ129" s="1"/>
      <c r="BA129" s="22">
        <v>3438</v>
      </c>
      <c r="BB129" s="23">
        <v>3465</v>
      </c>
      <c r="BC129" s="30">
        <v>126</v>
      </c>
      <c r="BD129" s="1"/>
      <c r="BE129" s="22">
        <v>3698</v>
      </c>
      <c r="BF129" s="23">
        <v>3727</v>
      </c>
      <c r="BG129" s="30">
        <v>126</v>
      </c>
      <c r="BI129" s="30">
        <v>4323</v>
      </c>
      <c r="BJ129" s="29">
        <v>4357</v>
      </c>
      <c r="BK129" s="30">
        <v>126</v>
      </c>
      <c r="BL129" s="33"/>
      <c r="BM129" s="1"/>
      <c r="BN129" s="1"/>
      <c r="BO129" s="1"/>
      <c r="BP129" s="1"/>
      <c r="BQ129" s="1"/>
      <c r="BR129" s="1"/>
      <c r="BS129" s="1"/>
      <c r="BT129" s="1"/>
      <c r="BU129" s="30">
        <v>3438</v>
      </c>
      <c r="BV129" s="29">
        <v>3465</v>
      </c>
      <c r="BW129" s="30">
        <v>126</v>
      </c>
      <c r="BX129" s="33"/>
      <c r="BY129" s="22">
        <v>3698</v>
      </c>
      <c r="BZ129" s="23">
        <v>3727</v>
      </c>
      <c r="CA129" s="22">
        <v>126</v>
      </c>
      <c r="CB129" s="33"/>
    </row>
    <row r="130" spans="1:80" x14ac:dyDescent="0.25">
      <c r="A130" s="20">
        <v>4033</v>
      </c>
      <c r="B130" s="21">
        <v>4064</v>
      </c>
      <c r="C130" s="20">
        <v>127</v>
      </c>
      <c r="D130" s="1"/>
      <c r="E130" s="22">
        <v>3025</v>
      </c>
      <c r="F130" s="23">
        <v>3048</v>
      </c>
      <c r="G130" s="22">
        <v>127</v>
      </c>
      <c r="H130" s="1"/>
      <c r="I130" s="22">
        <v>3723</v>
      </c>
      <c r="J130" s="23">
        <v>3747</v>
      </c>
      <c r="K130" s="22">
        <v>127</v>
      </c>
      <c r="L130" s="1"/>
      <c r="M130" s="22">
        <v>3718</v>
      </c>
      <c r="N130" s="23">
        <v>3747</v>
      </c>
      <c r="O130" s="22">
        <v>127</v>
      </c>
      <c r="P130" s="1"/>
      <c r="Q130" s="22">
        <v>4033</v>
      </c>
      <c r="R130" s="23">
        <v>4064</v>
      </c>
      <c r="S130" s="22">
        <v>127</v>
      </c>
      <c r="U130" s="22">
        <v>4789</v>
      </c>
      <c r="V130" s="23">
        <v>4826</v>
      </c>
      <c r="W130" s="22">
        <v>127</v>
      </c>
      <c r="X130" s="1"/>
      <c r="Y130" s="17"/>
      <c r="Z130" s="16"/>
      <c r="AA130" s="27"/>
      <c r="AB130" s="1"/>
      <c r="AC130" s="17"/>
      <c r="AD130" s="16"/>
      <c r="AE130" s="27"/>
      <c r="AF130" s="1"/>
      <c r="AG130" s="17"/>
      <c r="AH130" s="16"/>
      <c r="AI130" s="27"/>
      <c r="AJ130" s="1"/>
      <c r="AK130" s="17"/>
      <c r="AL130" s="16"/>
      <c r="AM130" s="27"/>
      <c r="AO130" s="22">
        <v>4358</v>
      </c>
      <c r="AP130" s="23">
        <v>4392</v>
      </c>
      <c r="AQ130" s="22">
        <v>127</v>
      </c>
      <c r="AR130" s="1"/>
      <c r="AS130" s="22">
        <v>3719</v>
      </c>
      <c r="AT130" s="23">
        <v>3748</v>
      </c>
      <c r="AU130" s="30">
        <v>127</v>
      </c>
      <c r="AV130" s="1"/>
      <c r="AW130" s="22">
        <v>4143</v>
      </c>
      <c r="AX130" s="23">
        <v>4175</v>
      </c>
      <c r="AY130" s="30">
        <v>127</v>
      </c>
      <c r="AZ130" s="1"/>
      <c r="BA130" s="22">
        <v>3466</v>
      </c>
      <c r="BB130" s="23">
        <v>3492</v>
      </c>
      <c r="BC130" s="30">
        <v>127</v>
      </c>
      <c r="BD130" s="1"/>
      <c r="BE130" s="22">
        <v>3728</v>
      </c>
      <c r="BF130" s="23">
        <v>3757</v>
      </c>
      <c r="BG130" s="30">
        <v>127</v>
      </c>
      <c r="BI130" s="30">
        <v>4358</v>
      </c>
      <c r="BJ130" s="29">
        <v>4392</v>
      </c>
      <c r="BK130" s="30">
        <v>127</v>
      </c>
      <c r="BL130" s="33"/>
      <c r="BM130" s="1"/>
      <c r="BN130" s="1"/>
      <c r="BO130" s="1"/>
      <c r="BP130" s="1"/>
      <c r="BQ130" s="1"/>
      <c r="BR130" s="1"/>
      <c r="BS130" s="1"/>
      <c r="BT130" s="1"/>
      <c r="BU130" s="30">
        <v>3466</v>
      </c>
      <c r="BV130" s="29">
        <v>3492</v>
      </c>
      <c r="BW130" s="30">
        <v>127</v>
      </c>
      <c r="BX130" s="33"/>
      <c r="BY130" s="22">
        <v>3728</v>
      </c>
      <c r="BZ130" s="23">
        <v>3757</v>
      </c>
      <c r="CA130" s="22">
        <v>127</v>
      </c>
      <c r="CB130" s="33"/>
    </row>
    <row r="131" spans="1:80" x14ac:dyDescent="0.25">
      <c r="A131" s="20">
        <v>4065</v>
      </c>
      <c r="B131" s="21">
        <v>4096</v>
      </c>
      <c r="C131" s="20">
        <v>128</v>
      </c>
      <c r="D131" s="1"/>
      <c r="E131" s="22">
        <v>3049</v>
      </c>
      <c r="F131" s="23">
        <v>3072</v>
      </c>
      <c r="G131" s="22">
        <v>128</v>
      </c>
      <c r="H131" s="1"/>
      <c r="I131" s="22">
        <v>3753</v>
      </c>
      <c r="J131" s="23">
        <v>3776</v>
      </c>
      <c r="K131" s="22">
        <v>128</v>
      </c>
      <c r="L131" s="1"/>
      <c r="M131" s="22">
        <v>3748</v>
      </c>
      <c r="N131" s="23">
        <v>3776</v>
      </c>
      <c r="O131" s="22">
        <v>128</v>
      </c>
      <c r="P131" s="1"/>
      <c r="Q131" s="22">
        <v>4065</v>
      </c>
      <c r="R131" s="23">
        <v>4096</v>
      </c>
      <c r="S131" s="22">
        <v>128</v>
      </c>
      <c r="U131" s="22">
        <v>4827</v>
      </c>
      <c r="V131" s="23">
        <v>4864</v>
      </c>
      <c r="W131" s="22">
        <v>128</v>
      </c>
      <c r="X131" s="1"/>
      <c r="Y131" s="17"/>
      <c r="Z131" s="16"/>
      <c r="AA131" s="27"/>
      <c r="AB131" s="1"/>
      <c r="AC131" s="17"/>
      <c r="AD131" s="16"/>
      <c r="AE131" s="27"/>
      <c r="AF131" s="1"/>
      <c r="AG131" s="17"/>
      <c r="AH131" s="16"/>
      <c r="AI131" s="27"/>
      <c r="AJ131" s="1"/>
      <c r="AK131" s="17"/>
      <c r="AL131" s="16"/>
      <c r="AM131" s="27"/>
      <c r="AO131" s="22">
        <v>4393</v>
      </c>
      <c r="AP131" s="23">
        <v>4426</v>
      </c>
      <c r="AQ131" s="22">
        <v>128</v>
      </c>
      <c r="AR131" s="1"/>
      <c r="AS131" s="22">
        <v>3749</v>
      </c>
      <c r="AT131" s="23">
        <v>3777</v>
      </c>
      <c r="AU131" s="30">
        <v>128</v>
      </c>
      <c r="AV131" s="1"/>
      <c r="AW131" s="22">
        <v>4176</v>
      </c>
      <c r="AX131" s="23">
        <v>4208</v>
      </c>
      <c r="AY131" s="30">
        <v>128</v>
      </c>
      <c r="AZ131" s="1"/>
      <c r="BA131" s="22">
        <v>3493</v>
      </c>
      <c r="BB131" s="23">
        <v>3520</v>
      </c>
      <c r="BC131" s="30">
        <v>128</v>
      </c>
      <c r="BD131" s="1"/>
      <c r="BE131" s="22">
        <v>3758</v>
      </c>
      <c r="BF131" s="23">
        <v>3786</v>
      </c>
      <c r="BG131" s="30">
        <v>128</v>
      </c>
      <c r="BI131" s="30">
        <v>4393</v>
      </c>
      <c r="BJ131" s="29">
        <v>4426</v>
      </c>
      <c r="BK131" s="30">
        <v>128</v>
      </c>
      <c r="BL131" s="33"/>
      <c r="BM131" s="1"/>
      <c r="BN131" s="1"/>
      <c r="BO131" s="1"/>
      <c r="BP131" s="1"/>
      <c r="BQ131" s="1"/>
      <c r="BR131" s="1"/>
      <c r="BS131" s="1"/>
      <c r="BT131" s="1"/>
      <c r="BU131" s="30">
        <v>3493</v>
      </c>
      <c r="BV131" s="29">
        <v>3520</v>
      </c>
      <c r="BW131" s="30">
        <v>128</v>
      </c>
      <c r="BX131" s="33"/>
      <c r="BY131" s="22">
        <v>3758</v>
      </c>
      <c r="BZ131" s="23">
        <v>3786</v>
      </c>
      <c r="CA131" s="22">
        <v>128</v>
      </c>
      <c r="CB131" s="33"/>
    </row>
    <row r="132" spans="1:80" x14ac:dyDescent="0.25">
      <c r="A132" s="20">
        <v>4097</v>
      </c>
      <c r="B132" s="21">
        <v>4128</v>
      </c>
      <c r="C132" s="20">
        <v>129</v>
      </c>
      <c r="D132" s="1"/>
      <c r="E132" s="22">
        <v>3073</v>
      </c>
      <c r="F132" s="23">
        <v>3096</v>
      </c>
      <c r="G132" s="22">
        <v>129</v>
      </c>
      <c r="H132" s="1"/>
      <c r="I132" s="22">
        <v>3782</v>
      </c>
      <c r="J132" s="23">
        <v>3806</v>
      </c>
      <c r="K132" s="22">
        <v>129</v>
      </c>
      <c r="L132" s="1"/>
      <c r="M132" s="22">
        <v>3777</v>
      </c>
      <c r="N132" s="23">
        <v>3806</v>
      </c>
      <c r="O132" s="22">
        <v>129</v>
      </c>
      <c r="P132" s="1"/>
      <c r="Q132" s="22">
        <v>4097</v>
      </c>
      <c r="R132" s="23">
        <v>4128</v>
      </c>
      <c r="S132" s="22">
        <v>129</v>
      </c>
      <c r="U132" s="22">
        <v>4865</v>
      </c>
      <c r="V132" s="23">
        <v>4902</v>
      </c>
      <c r="W132" s="22">
        <v>129</v>
      </c>
      <c r="X132" s="1"/>
      <c r="Y132" s="17"/>
      <c r="Z132" s="16"/>
      <c r="AA132" s="27"/>
      <c r="AB132" s="1"/>
      <c r="AC132" s="17"/>
      <c r="AD132" s="16"/>
      <c r="AE132" s="27"/>
      <c r="AF132" s="1"/>
      <c r="AG132" s="17"/>
      <c r="AH132" s="16"/>
      <c r="AI132" s="27"/>
      <c r="AJ132" s="1"/>
      <c r="AK132" s="17"/>
      <c r="AL132" s="16"/>
      <c r="AM132" s="27"/>
      <c r="AO132" s="22">
        <v>4427</v>
      </c>
      <c r="AP132" s="23">
        <v>4461</v>
      </c>
      <c r="AQ132" s="22">
        <v>129</v>
      </c>
      <c r="AR132" s="1"/>
      <c r="AS132" s="22">
        <v>3778</v>
      </c>
      <c r="AT132" s="23">
        <v>3807</v>
      </c>
      <c r="AU132" s="30">
        <v>129</v>
      </c>
      <c r="AV132" s="1"/>
      <c r="AW132" s="22">
        <v>4209</v>
      </c>
      <c r="AX132" s="23">
        <v>4240</v>
      </c>
      <c r="AY132" s="30">
        <v>129</v>
      </c>
      <c r="AZ132" s="1"/>
      <c r="BA132" s="22">
        <v>3521</v>
      </c>
      <c r="BB132" s="23">
        <v>3547</v>
      </c>
      <c r="BC132" s="30">
        <v>129</v>
      </c>
      <c r="BD132" s="1"/>
      <c r="BE132" s="22">
        <v>3787</v>
      </c>
      <c r="BF132" s="23">
        <v>3816</v>
      </c>
      <c r="BG132" s="30">
        <v>129</v>
      </c>
      <c r="BI132" s="30">
        <v>4427</v>
      </c>
      <c r="BJ132" s="29">
        <v>4461</v>
      </c>
      <c r="BK132" s="30">
        <v>129</v>
      </c>
      <c r="BL132" s="33"/>
      <c r="BM132" s="1"/>
      <c r="BN132" s="1"/>
      <c r="BO132" s="1"/>
      <c r="BP132" s="1"/>
      <c r="BQ132" s="1"/>
      <c r="BR132" s="1"/>
      <c r="BS132" s="1"/>
      <c r="BT132" s="1"/>
      <c r="BU132" s="30">
        <v>3521</v>
      </c>
      <c r="BV132" s="29">
        <v>3547</v>
      </c>
      <c r="BW132" s="30">
        <v>129</v>
      </c>
      <c r="BX132" s="33"/>
      <c r="BY132" s="22">
        <v>3787</v>
      </c>
      <c r="BZ132" s="23">
        <v>3816</v>
      </c>
      <c r="CA132" s="22">
        <v>129</v>
      </c>
      <c r="CB132" s="33"/>
    </row>
    <row r="133" spans="1:80" x14ac:dyDescent="0.25">
      <c r="A133" s="20">
        <v>4129</v>
      </c>
      <c r="B133" s="21">
        <v>4160</v>
      </c>
      <c r="C133" s="20">
        <v>130</v>
      </c>
      <c r="D133" s="1"/>
      <c r="E133" s="22">
        <v>3097</v>
      </c>
      <c r="F133" s="23">
        <v>3120</v>
      </c>
      <c r="G133" s="22">
        <v>130</v>
      </c>
      <c r="H133" s="1"/>
      <c r="I133" s="22">
        <v>3812</v>
      </c>
      <c r="J133" s="23">
        <v>3835</v>
      </c>
      <c r="K133" s="22">
        <v>130</v>
      </c>
      <c r="L133" s="1"/>
      <c r="M133" s="22">
        <v>3807</v>
      </c>
      <c r="N133" s="23">
        <v>3835</v>
      </c>
      <c r="O133" s="22">
        <v>130</v>
      </c>
      <c r="P133" s="1"/>
      <c r="Q133" s="22">
        <v>4129</v>
      </c>
      <c r="R133" s="23">
        <v>4160</v>
      </c>
      <c r="S133" s="22">
        <v>130</v>
      </c>
      <c r="U133" s="22">
        <v>4903</v>
      </c>
      <c r="V133" s="23">
        <v>4940</v>
      </c>
      <c r="W133" s="22">
        <v>130</v>
      </c>
      <c r="X133" s="1"/>
      <c r="Y133" s="17"/>
      <c r="Z133" s="16"/>
      <c r="AA133" s="27"/>
      <c r="AB133" s="1"/>
      <c r="AC133" s="17"/>
      <c r="AD133" s="16"/>
      <c r="AE133" s="27"/>
      <c r="AF133" s="1"/>
      <c r="AG133" s="17"/>
      <c r="AH133" s="16"/>
      <c r="AI133" s="27"/>
      <c r="AJ133" s="1"/>
      <c r="AK133" s="17"/>
      <c r="AL133" s="16"/>
      <c r="AM133" s="27"/>
      <c r="AO133" s="22">
        <v>4462</v>
      </c>
      <c r="AP133" s="23">
        <v>4495</v>
      </c>
      <c r="AQ133" s="22">
        <v>130</v>
      </c>
      <c r="AR133" s="1"/>
      <c r="AS133" s="22">
        <v>3808</v>
      </c>
      <c r="AT133" s="23">
        <v>3836</v>
      </c>
      <c r="AU133" s="30">
        <v>130</v>
      </c>
      <c r="AV133" s="1"/>
      <c r="AW133" s="22">
        <v>4241</v>
      </c>
      <c r="AX133" s="23">
        <v>4273</v>
      </c>
      <c r="AY133" s="30">
        <v>130</v>
      </c>
      <c r="AZ133" s="1"/>
      <c r="BA133" s="22">
        <v>3548</v>
      </c>
      <c r="BB133" s="23">
        <v>3575</v>
      </c>
      <c r="BC133" s="30">
        <v>130</v>
      </c>
      <c r="BD133" s="1"/>
      <c r="BE133" s="22">
        <v>3817</v>
      </c>
      <c r="BF133" s="23">
        <v>3845</v>
      </c>
      <c r="BG133" s="30">
        <v>130</v>
      </c>
      <c r="BI133" s="30">
        <v>4462</v>
      </c>
      <c r="BJ133" s="29">
        <v>4495</v>
      </c>
      <c r="BK133" s="30">
        <v>130</v>
      </c>
      <c r="BL133" s="33"/>
      <c r="BM133" s="1"/>
      <c r="BN133" s="1"/>
      <c r="BO133" s="1"/>
      <c r="BP133" s="1"/>
      <c r="BQ133" s="1"/>
      <c r="BR133" s="1"/>
      <c r="BS133" s="1"/>
      <c r="BT133" s="1"/>
      <c r="BU133" s="30">
        <v>3548</v>
      </c>
      <c r="BV133" s="29">
        <v>3575</v>
      </c>
      <c r="BW133" s="30">
        <v>130</v>
      </c>
      <c r="BX133" s="33"/>
      <c r="BY133" s="22">
        <v>3817</v>
      </c>
      <c r="BZ133" s="23">
        <v>3845</v>
      </c>
      <c r="CA133" s="22">
        <v>130</v>
      </c>
      <c r="CB133" s="33"/>
    </row>
    <row r="134" spans="1:80" x14ac:dyDescent="0.25">
      <c r="U134" s="22">
        <v>4941</v>
      </c>
      <c r="V134" s="23">
        <v>4978</v>
      </c>
      <c r="W134" s="22">
        <v>131</v>
      </c>
      <c r="X134" s="1"/>
      <c r="Y134" s="1"/>
      <c r="Z134" s="16"/>
      <c r="AA134" s="1"/>
      <c r="AB134" s="1"/>
      <c r="AC134" s="1"/>
      <c r="AD134" s="16"/>
      <c r="AE134" s="1"/>
      <c r="AF134" s="1"/>
      <c r="AG134" s="1"/>
      <c r="AH134" s="16"/>
      <c r="AI134" s="1"/>
      <c r="AJ134" s="1"/>
      <c r="AK134" s="1"/>
      <c r="AL134" s="16"/>
      <c r="AM134" s="1"/>
      <c r="AO134" s="22">
        <v>4496</v>
      </c>
      <c r="AP134" s="23">
        <v>4530</v>
      </c>
      <c r="AQ134" s="22">
        <v>131</v>
      </c>
      <c r="AR134" s="1"/>
      <c r="AS134" s="22">
        <v>3837</v>
      </c>
      <c r="AT134" s="23">
        <v>3866</v>
      </c>
      <c r="AU134" s="30">
        <v>131</v>
      </c>
      <c r="AV134" s="1"/>
      <c r="AW134" s="22">
        <v>4274</v>
      </c>
      <c r="AX134" s="23">
        <v>4306</v>
      </c>
      <c r="AY134" s="30">
        <v>131</v>
      </c>
      <c r="AZ134" s="1"/>
      <c r="BA134" s="22">
        <v>3576</v>
      </c>
      <c r="BB134" s="23">
        <v>3602</v>
      </c>
      <c r="BC134" s="30">
        <v>131</v>
      </c>
      <c r="BD134" s="1"/>
      <c r="BE134" s="22">
        <v>3846</v>
      </c>
      <c r="BF134" s="23">
        <v>3875</v>
      </c>
      <c r="BG134" s="30">
        <v>131</v>
      </c>
      <c r="BI134" s="30">
        <v>4496</v>
      </c>
      <c r="BJ134" s="29">
        <v>4530</v>
      </c>
      <c r="BK134" s="30">
        <v>131</v>
      </c>
      <c r="BL134" s="33"/>
      <c r="BM134" s="1"/>
      <c r="BN134" s="1"/>
      <c r="BO134" s="1"/>
      <c r="BP134" s="1"/>
      <c r="BQ134" s="1"/>
      <c r="BR134" s="1"/>
      <c r="BS134" s="1"/>
      <c r="BT134" s="1"/>
      <c r="BU134" s="30">
        <v>3576</v>
      </c>
      <c r="BV134" s="29">
        <v>3602</v>
      </c>
      <c r="BW134" s="30">
        <v>131</v>
      </c>
      <c r="BX134" s="33"/>
      <c r="BY134" s="22">
        <v>3846</v>
      </c>
      <c r="BZ134" s="23">
        <v>3875</v>
      </c>
      <c r="CA134" s="22">
        <v>131</v>
      </c>
      <c r="CB134" s="33"/>
    </row>
    <row r="135" spans="1:80" x14ac:dyDescent="0.25">
      <c r="AO135" s="22">
        <v>4531</v>
      </c>
      <c r="AP135" s="23">
        <v>4565</v>
      </c>
      <c r="AQ135" s="22">
        <v>132</v>
      </c>
      <c r="AR135" s="1"/>
      <c r="AS135" s="22">
        <v>3867</v>
      </c>
      <c r="AT135" s="23">
        <v>3895</v>
      </c>
      <c r="AU135" s="30">
        <v>132</v>
      </c>
      <c r="AV135" s="1"/>
      <c r="AW135" s="22">
        <v>4307</v>
      </c>
      <c r="AX135" s="23">
        <v>4339</v>
      </c>
      <c r="AY135" s="30">
        <v>132</v>
      </c>
      <c r="AZ135" s="1"/>
      <c r="BA135" s="22">
        <v>3603</v>
      </c>
      <c r="BB135" s="23">
        <v>3630</v>
      </c>
      <c r="BC135" s="30">
        <v>132</v>
      </c>
      <c r="BD135" s="1"/>
      <c r="BE135" s="22">
        <v>3876</v>
      </c>
      <c r="BF135" s="23">
        <v>3905</v>
      </c>
      <c r="BG135" s="30">
        <v>132</v>
      </c>
      <c r="BI135" s="30">
        <v>4531</v>
      </c>
      <c r="BJ135" s="29">
        <v>4565</v>
      </c>
      <c r="BK135" s="30">
        <v>132</v>
      </c>
      <c r="BL135" s="33"/>
      <c r="BM135" s="1"/>
      <c r="BN135" s="1"/>
      <c r="BO135" s="1"/>
      <c r="BP135" s="1"/>
      <c r="BQ135" s="1"/>
      <c r="BR135" s="1"/>
      <c r="BS135" s="1"/>
      <c r="BT135" s="1"/>
      <c r="BU135" s="30">
        <v>3603</v>
      </c>
      <c r="BV135" s="29">
        <v>3630</v>
      </c>
      <c r="BW135" s="30">
        <v>132</v>
      </c>
      <c r="BX135" s="33"/>
      <c r="BY135" s="22">
        <v>3876</v>
      </c>
      <c r="BZ135" s="23">
        <v>3905</v>
      </c>
      <c r="CA135" s="22">
        <v>132</v>
      </c>
      <c r="CB135" s="33"/>
    </row>
    <row r="136" spans="1:80" x14ac:dyDescent="0.25">
      <c r="AO136" s="22">
        <v>4566</v>
      </c>
      <c r="AP136" s="23">
        <v>4599</v>
      </c>
      <c r="AQ136" s="22">
        <v>133</v>
      </c>
      <c r="AR136" s="1"/>
      <c r="AS136" s="22">
        <v>3896</v>
      </c>
      <c r="AT136" s="23">
        <v>3925</v>
      </c>
      <c r="AU136" s="30">
        <v>133</v>
      </c>
      <c r="AV136" s="1"/>
      <c r="AW136" s="22">
        <v>4340</v>
      </c>
      <c r="AX136" s="23">
        <v>4372</v>
      </c>
      <c r="AY136" s="30">
        <v>133</v>
      </c>
      <c r="AZ136" s="1"/>
      <c r="BA136" s="22">
        <v>3631</v>
      </c>
      <c r="BB136" s="23">
        <v>3657</v>
      </c>
      <c r="BC136" s="30">
        <v>133</v>
      </c>
      <c r="BD136" s="1"/>
      <c r="BE136" s="22">
        <v>3906</v>
      </c>
      <c r="BF136" s="23">
        <v>3934</v>
      </c>
      <c r="BG136" s="30">
        <v>133</v>
      </c>
      <c r="BI136" s="30">
        <v>4566</v>
      </c>
      <c r="BJ136" s="29">
        <v>4599</v>
      </c>
      <c r="BK136" s="30">
        <v>133</v>
      </c>
      <c r="BL136" s="33"/>
      <c r="BM136" s="1"/>
      <c r="BN136" s="1"/>
      <c r="BO136" s="1"/>
      <c r="BP136" s="1"/>
      <c r="BQ136" s="1"/>
      <c r="BR136" s="1"/>
      <c r="BS136" s="1"/>
      <c r="BT136" s="1"/>
      <c r="BU136" s="30">
        <v>3631</v>
      </c>
      <c r="BV136" s="29">
        <v>3657</v>
      </c>
      <c r="BW136" s="30">
        <v>133</v>
      </c>
      <c r="BX136" s="33"/>
      <c r="BY136" s="22">
        <v>3906</v>
      </c>
      <c r="BZ136" s="23">
        <v>3934</v>
      </c>
      <c r="CA136" s="22">
        <v>133</v>
      </c>
      <c r="CB136" s="33"/>
    </row>
    <row r="137" spans="1:80" x14ac:dyDescent="0.25">
      <c r="AO137" s="22">
        <v>4600</v>
      </c>
      <c r="AP137" s="23">
        <v>4634</v>
      </c>
      <c r="AQ137" s="22">
        <v>134</v>
      </c>
      <c r="AR137" s="1"/>
      <c r="AS137" s="22">
        <v>3926</v>
      </c>
      <c r="AT137" s="23">
        <v>3955</v>
      </c>
      <c r="AU137" s="30">
        <v>134</v>
      </c>
      <c r="AV137" s="1"/>
      <c r="AW137" s="22">
        <v>4373</v>
      </c>
      <c r="AX137" s="23">
        <v>4405</v>
      </c>
      <c r="AY137" s="30">
        <v>134</v>
      </c>
      <c r="AZ137" s="1"/>
      <c r="BA137" s="22">
        <v>3658</v>
      </c>
      <c r="BB137" s="23">
        <v>3685</v>
      </c>
      <c r="BC137" s="30">
        <v>134</v>
      </c>
      <c r="BD137" s="1"/>
      <c r="BE137" s="22">
        <v>3935</v>
      </c>
      <c r="BF137" s="23">
        <v>3964</v>
      </c>
      <c r="BG137" s="30">
        <v>134</v>
      </c>
      <c r="BI137" s="30">
        <v>4600</v>
      </c>
      <c r="BJ137" s="29">
        <v>4634</v>
      </c>
      <c r="BK137" s="30">
        <v>134</v>
      </c>
      <c r="BL137" s="33"/>
      <c r="BM137" s="1"/>
      <c r="BN137" s="1"/>
      <c r="BO137" s="1"/>
      <c r="BP137" s="1"/>
      <c r="BQ137" s="1"/>
      <c r="BR137" s="1"/>
      <c r="BS137" s="1"/>
      <c r="BT137" s="1"/>
      <c r="BU137" s="30">
        <v>3658</v>
      </c>
      <c r="BV137" s="29">
        <v>3685</v>
      </c>
      <c r="BW137" s="30">
        <v>134</v>
      </c>
      <c r="BX137" s="33"/>
      <c r="BY137" s="22">
        <v>3935</v>
      </c>
      <c r="BZ137" s="23">
        <v>3964</v>
      </c>
      <c r="CA137" s="22">
        <v>134</v>
      </c>
      <c r="CB137" s="33"/>
    </row>
    <row r="138" spans="1:80" x14ac:dyDescent="0.25">
      <c r="AO138" s="22">
        <v>4635</v>
      </c>
      <c r="AP138" s="23">
        <v>4668</v>
      </c>
      <c r="AQ138" s="22">
        <v>135</v>
      </c>
      <c r="AR138" s="1"/>
      <c r="AS138" s="22">
        <v>3956</v>
      </c>
      <c r="AT138" s="23">
        <v>3984</v>
      </c>
      <c r="AU138" s="30">
        <v>135</v>
      </c>
      <c r="AV138" s="1"/>
      <c r="AW138" s="22">
        <v>4406</v>
      </c>
      <c r="AX138" s="23">
        <v>4438</v>
      </c>
      <c r="AY138" s="30">
        <v>135</v>
      </c>
      <c r="AZ138" s="1"/>
      <c r="BA138" s="22">
        <v>3686</v>
      </c>
      <c r="BB138" s="23">
        <v>3712</v>
      </c>
      <c r="BC138" s="30">
        <v>135</v>
      </c>
      <c r="BD138" s="1"/>
      <c r="BE138" s="22">
        <v>3965</v>
      </c>
      <c r="BF138" s="23">
        <v>3993</v>
      </c>
      <c r="BG138" s="30">
        <v>135</v>
      </c>
      <c r="BI138" s="30">
        <v>4635</v>
      </c>
      <c r="BJ138" s="29">
        <v>4668</v>
      </c>
      <c r="BK138" s="30">
        <v>135</v>
      </c>
      <c r="BL138" s="33"/>
      <c r="BM138" s="1"/>
      <c r="BN138" s="1"/>
      <c r="BO138" s="1"/>
      <c r="BP138" s="1"/>
      <c r="BQ138" s="1"/>
      <c r="BR138" s="1"/>
      <c r="BS138" s="1"/>
      <c r="BT138" s="1"/>
      <c r="BU138" s="30">
        <v>3686</v>
      </c>
      <c r="BV138" s="29">
        <v>3712</v>
      </c>
      <c r="BW138" s="30">
        <v>135</v>
      </c>
      <c r="BX138" s="33"/>
      <c r="BY138" s="22">
        <v>3965</v>
      </c>
      <c r="BZ138" s="23">
        <v>3993</v>
      </c>
      <c r="CA138" s="22">
        <v>135</v>
      </c>
      <c r="CB138" s="33"/>
    </row>
    <row r="139" spans="1:80" x14ac:dyDescent="0.25">
      <c r="AO139" s="22">
        <v>4669</v>
      </c>
      <c r="AP139" s="23">
        <v>4703</v>
      </c>
      <c r="AQ139" s="22">
        <v>136</v>
      </c>
      <c r="AR139" s="1"/>
      <c r="AS139" s="22">
        <v>3985</v>
      </c>
      <c r="AT139" s="23">
        <v>4014</v>
      </c>
      <c r="AU139" s="30">
        <v>136</v>
      </c>
      <c r="AV139" s="1"/>
      <c r="AW139" s="22">
        <v>4439</v>
      </c>
      <c r="AX139" s="23">
        <v>4471</v>
      </c>
      <c r="AY139" s="30">
        <v>136</v>
      </c>
      <c r="AZ139" s="1"/>
      <c r="BA139" s="22">
        <v>3713</v>
      </c>
      <c r="BB139" s="23">
        <v>3740</v>
      </c>
      <c r="BC139" s="30">
        <v>136</v>
      </c>
      <c r="BD139" s="1"/>
      <c r="BE139" s="22">
        <v>3994</v>
      </c>
      <c r="BF139" s="23">
        <v>4023</v>
      </c>
      <c r="BG139" s="30">
        <v>136</v>
      </c>
      <c r="BI139" s="30">
        <v>4669</v>
      </c>
      <c r="BJ139" s="29">
        <v>4703</v>
      </c>
      <c r="BK139" s="30">
        <v>136</v>
      </c>
      <c r="BL139" s="33"/>
      <c r="BM139" s="1"/>
      <c r="BN139" s="1"/>
      <c r="BO139" s="1"/>
      <c r="BP139" s="1"/>
      <c r="BQ139" s="1"/>
      <c r="BR139" s="1"/>
      <c r="BS139" s="1"/>
      <c r="BT139" s="1"/>
      <c r="BU139" s="30">
        <v>3713</v>
      </c>
      <c r="BV139" s="29">
        <v>3740</v>
      </c>
      <c r="BW139" s="30">
        <v>136</v>
      </c>
      <c r="BX139" s="33"/>
      <c r="BY139" s="22">
        <v>3994</v>
      </c>
      <c r="BZ139" s="23">
        <v>4023</v>
      </c>
      <c r="CA139" s="22">
        <v>136</v>
      </c>
      <c r="CB139" s="33"/>
    </row>
    <row r="140" spans="1:80" x14ac:dyDescent="0.25">
      <c r="AO140" s="22">
        <v>4704</v>
      </c>
      <c r="AP140" s="23">
        <v>4737</v>
      </c>
      <c r="AQ140" s="22">
        <v>137</v>
      </c>
      <c r="AR140" s="1"/>
      <c r="AS140" s="22">
        <v>4015</v>
      </c>
      <c r="AT140" s="23">
        <v>4043</v>
      </c>
      <c r="AU140" s="30">
        <v>137</v>
      </c>
      <c r="AV140" s="1"/>
      <c r="AW140" s="22">
        <v>4472</v>
      </c>
      <c r="AX140" s="23">
        <v>4503</v>
      </c>
      <c r="AY140" s="30">
        <v>137</v>
      </c>
      <c r="AZ140" s="1"/>
      <c r="BA140" s="22">
        <v>3741</v>
      </c>
      <c r="BB140" s="23">
        <v>3767</v>
      </c>
      <c r="BC140" s="30">
        <v>137</v>
      </c>
      <c r="BD140" s="1"/>
      <c r="BE140" s="22">
        <v>4024</v>
      </c>
      <c r="BF140" s="23">
        <v>4052</v>
      </c>
      <c r="BG140" s="30">
        <v>137</v>
      </c>
      <c r="BI140" s="30">
        <v>4704</v>
      </c>
      <c r="BJ140" s="29">
        <v>4737</v>
      </c>
      <c r="BK140" s="30">
        <v>137</v>
      </c>
      <c r="BL140" s="33"/>
      <c r="BM140" s="1"/>
      <c r="BN140" s="1"/>
      <c r="BO140" s="1"/>
      <c r="BP140" s="1"/>
      <c r="BQ140" s="1"/>
      <c r="BR140" s="1"/>
      <c r="BS140" s="1"/>
      <c r="BT140" s="1"/>
      <c r="BU140" s="30">
        <v>3741</v>
      </c>
      <c r="BV140" s="29">
        <v>3767</v>
      </c>
      <c r="BW140" s="30">
        <v>137</v>
      </c>
      <c r="BX140" s="33"/>
      <c r="BY140" s="22">
        <v>4024</v>
      </c>
      <c r="BZ140" s="23">
        <v>4052</v>
      </c>
      <c r="CA140" s="22">
        <v>137</v>
      </c>
      <c r="CB140" s="33"/>
    </row>
    <row r="141" spans="1:80" x14ac:dyDescent="0.25">
      <c r="AO141" s="22">
        <v>4738</v>
      </c>
      <c r="AP141" s="23">
        <v>4772</v>
      </c>
      <c r="AQ141" s="22">
        <v>138</v>
      </c>
      <c r="AR141" s="1"/>
      <c r="AS141" s="22">
        <v>4044</v>
      </c>
      <c r="AT141" s="23">
        <v>4073</v>
      </c>
      <c r="AU141" s="30">
        <v>138</v>
      </c>
      <c r="AV141" s="1"/>
      <c r="AW141" s="22">
        <v>4504</v>
      </c>
      <c r="AX141" s="23">
        <v>4536</v>
      </c>
      <c r="AY141" s="30">
        <v>138</v>
      </c>
      <c r="AZ141" s="1"/>
      <c r="BA141" s="22">
        <v>3768</v>
      </c>
      <c r="BB141" s="23">
        <v>3795</v>
      </c>
      <c r="BC141" s="30">
        <v>138</v>
      </c>
      <c r="BD141" s="1"/>
      <c r="BE141" s="22">
        <v>4053</v>
      </c>
      <c r="BF141" s="23">
        <v>4082</v>
      </c>
      <c r="BG141" s="30">
        <v>138</v>
      </c>
      <c r="BI141" s="30">
        <v>4738</v>
      </c>
      <c r="BJ141" s="29">
        <v>4772</v>
      </c>
      <c r="BK141" s="30">
        <v>138</v>
      </c>
      <c r="BL141" s="33"/>
      <c r="BM141" s="1"/>
      <c r="BN141" s="1"/>
      <c r="BO141" s="1"/>
      <c r="BP141" s="1"/>
      <c r="BQ141" s="1"/>
      <c r="BR141" s="1"/>
      <c r="BS141" s="1"/>
      <c r="BT141" s="1"/>
      <c r="BU141" s="30">
        <v>3768</v>
      </c>
      <c r="BV141" s="29">
        <v>3795</v>
      </c>
      <c r="BW141" s="30">
        <v>138</v>
      </c>
      <c r="BX141" s="33"/>
      <c r="BY141" s="22">
        <v>4053</v>
      </c>
      <c r="BZ141" s="23">
        <v>4082</v>
      </c>
      <c r="CA141" s="22">
        <v>138</v>
      </c>
      <c r="CB141" s="33"/>
    </row>
    <row r="142" spans="1:80" x14ac:dyDescent="0.25">
      <c r="AO142" s="22">
        <v>4773</v>
      </c>
      <c r="AP142" s="23">
        <v>4807</v>
      </c>
      <c r="AQ142" s="22">
        <v>139</v>
      </c>
      <c r="AR142" s="1"/>
      <c r="AS142" s="22">
        <v>4074</v>
      </c>
      <c r="AT142" s="23">
        <v>4102</v>
      </c>
      <c r="AU142" s="30">
        <v>139</v>
      </c>
      <c r="AV142" s="1"/>
      <c r="AW142" s="22">
        <v>4537</v>
      </c>
      <c r="AX142" s="23">
        <v>4569</v>
      </c>
      <c r="AY142" s="30">
        <v>139</v>
      </c>
      <c r="AZ142" s="1"/>
      <c r="BA142" s="22">
        <v>3796</v>
      </c>
      <c r="BB142" s="23">
        <v>3822</v>
      </c>
      <c r="BC142" s="30">
        <v>139</v>
      </c>
      <c r="BD142" s="1"/>
      <c r="BE142" s="22">
        <v>4083</v>
      </c>
      <c r="BF142" s="23">
        <v>4112</v>
      </c>
      <c r="BG142" s="30">
        <v>139</v>
      </c>
      <c r="BI142" s="30">
        <v>4773</v>
      </c>
      <c r="BJ142" s="29">
        <v>4807</v>
      </c>
      <c r="BK142" s="30">
        <v>139</v>
      </c>
      <c r="BL142" s="33"/>
      <c r="BM142" s="1"/>
      <c r="BN142" s="1"/>
      <c r="BO142" s="1"/>
      <c r="BP142" s="1"/>
      <c r="BQ142" s="1"/>
      <c r="BR142" s="1"/>
      <c r="BS142" s="1"/>
      <c r="BT142" s="1"/>
      <c r="BU142" s="30">
        <v>3796</v>
      </c>
      <c r="BV142" s="29">
        <v>3822</v>
      </c>
      <c r="BW142" s="30">
        <v>139</v>
      </c>
      <c r="BX142" s="33"/>
      <c r="BY142" s="22">
        <v>4083</v>
      </c>
      <c r="BZ142" s="23">
        <v>4112</v>
      </c>
      <c r="CA142" s="22">
        <v>139</v>
      </c>
      <c r="CB142" s="33"/>
    </row>
    <row r="143" spans="1:80" x14ac:dyDescent="0.25">
      <c r="AO143" s="22">
        <v>4808</v>
      </c>
      <c r="AP143" s="23">
        <v>4841</v>
      </c>
      <c r="AQ143" s="22">
        <v>140</v>
      </c>
      <c r="AR143" s="1"/>
      <c r="AS143" s="22">
        <v>4103</v>
      </c>
      <c r="AT143" s="23">
        <v>4132</v>
      </c>
      <c r="AU143" s="30">
        <v>140</v>
      </c>
      <c r="AV143" s="1"/>
      <c r="AW143" s="22">
        <v>4570</v>
      </c>
      <c r="AX143" s="23">
        <v>4602</v>
      </c>
      <c r="AY143" s="30">
        <v>140</v>
      </c>
      <c r="AZ143" s="1"/>
      <c r="BA143" s="22">
        <v>3823</v>
      </c>
      <c r="BB143" s="23">
        <v>3850</v>
      </c>
      <c r="BC143" s="30">
        <v>140</v>
      </c>
      <c r="BD143" s="1"/>
      <c r="BE143" s="22">
        <v>4113</v>
      </c>
      <c r="BF143" s="23">
        <v>4141</v>
      </c>
      <c r="BG143" s="30">
        <v>140</v>
      </c>
      <c r="BI143" s="30">
        <v>4808</v>
      </c>
      <c r="BJ143" s="29">
        <v>4841</v>
      </c>
      <c r="BK143" s="30">
        <v>140</v>
      </c>
      <c r="BL143" s="33"/>
      <c r="BM143" s="1"/>
      <c r="BN143" s="1"/>
      <c r="BO143" s="1"/>
      <c r="BP143" s="1"/>
      <c r="BQ143" s="1"/>
      <c r="BR143" s="1"/>
      <c r="BS143" s="1"/>
      <c r="BT143" s="1"/>
      <c r="BU143" s="30">
        <v>3823</v>
      </c>
      <c r="BV143" s="29">
        <v>3850</v>
      </c>
      <c r="BW143" s="30">
        <v>140</v>
      </c>
      <c r="BX143" s="33"/>
      <c r="BY143" s="22">
        <v>4113</v>
      </c>
      <c r="BZ143" s="23">
        <v>4141</v>
      </c>
      <c r="CA143" s="22">
        <v>140</v>
      </c>
      <c r="CB143" s="33"/>
    </row>
    <row r="144" spans="1:80" x14ac:dyDescent="0.25">
      <c r="AR144" s="1"/>
      <c r="AV144" s="1"/>
      <c r="AZ144" s="1"/>
      <c r="BD144" s="1"/>
    </row>
  </sheetData>
  <customSheetViews>
    <customSheetView guid="{D0141CC1-36FA-4C96-9F3D-492B093F52DB}" state="hidden" topLeftCell="P1">
      <pane ySplit="1" topLeftCell="A52" activePane="bottomLeft" state="frozen"/>
      <selection pane="bottomLeft" activeCell="W90" sqref="W90"/>
      <pageMargins left="0.7" right="0.7" top="0.75" bottom="0.75" header="0.3" footer="0.3"/>
    </customSheetView>
    <customSheetView guid="{A658DCD2-DE96-4BCF-9D1B-D3E02D097AAC}" state="hidden" topLeftCell="P1">
      <pane ySplit="1" topLeftCell="A52" activePane="bottomLeft" state="frozen"/>
      <selection pane="bottomLeft" activeCell="W90" sqref="W90"/>
      <pageMargins left="0.7" right="0.7" top="0.75" bottom="0.75" header="0.3" footer="0.3"/>
    </customSheetView>
    <customSheetView guid="{DB3C816E-C3DF-4CB0-A98A-AF9EBA9260EE}" state="hidden" topLeftCell="P1">
      <pane ySplit="1" topLeftCell="A52" activePane="bottomLeft" state="frozen"/>
      <selection pane="bottomLeft" activeCell="W90" sqref="W90"/>
      <pageMargins left="0.7" right="0.7" top="0.75" bottom="0.75" header="0.3" footer="0.3"/>
    </customSheetView>
  </customSheetViews>
  <mergeCells count="20">
    <mergeCell ref="BU1:BW1"/>
    <mergeCell ref="BY1:CA1"/>
    <mergeCell ref="AW1:AY1"/>
    <mergeCell ref="BA1:BC1"/>
    <mergeCell ref="BE1:BG1"/>
    <mergeCell ref="BI1:BK1"/>
    <mergeCell ref="BM1:BO1"/>
    <mergeCell ref="BQ1:BS1"/>
    <mergeCell ref="AS1:AU1"/>
    <mergeCell ref="A1:C1"/>
    <mergeCell ref="E1:G1"/>
    <mergeCell ref="I1:K1"/>
    <mergeCell ref="M1:O1"/>
    <mergeCell ref="Q1:S1"/>
    <mergeCell ref="U1:W1"/>
    <mergeCell ref="Y1:AA1"/>
    <mergeCell ref="AC1:AE1"/>
    <mergeCell ref="AG1:AI1"/>
    <mergeCell ref="AK1:AM1"/>
    <mergeCell ref="AO1:AQ1"/>
  </mergeCells>
  <printOptions headings="1" gridLines="1"/>
  <pageMargins left="0.25" right="0.25" top="0.75" bottom="0.75" header="0.3" footer="0.3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3"/>
  <sheetViews>
    <sheetView workbookViewId="0">
      <pane ySplit="1" topLeftCell="A2" activePane="bottomLeft" state="frozen"/>
      <selection pane="bottomLeft" activeCell="A17" sqref="A17"/>
    </sheetView>
  </sheetViews>
  <sheetFormatPr defaultRowHeight="15" x14ac:dyDescent="0.25"/>
  <cols>
    <col min="61" max="62" width="8.85546875" style="128"/>
    <col min="67" max="67" width="10.28515625" bestFit="1" customWidth="1"/>
    <col min="71" max="71" width="10.28515625" bestFit="1" customWidth="1"/>
    <col min="74" max="74" width="8.85546875" style="128"/>
  </cols>
  <sheetData>
    <row r="1" spans="1:80" ht="46.5" customHeight="1" x14ac:dyDescent="0.25">
      <c r="A1" s="166" t="s">
        <v>148</v>
      </c>
      <c r="B1" s="166"/>
      <c r="C1" s="166"/>
      <c r="D1" s="6"/>
      <c r="E1" s="166" t="s">
        <v>20</v>
      </c>
      <c r="F1" s="166"/>
      <c r="G1" s="166"/>
      <c r="H1" s="6"/>
      <c r="I1" s="166" t="s">
        <v>149</v>
      </c>
      <c r="J1" s="166"/>
      <c r="K1" s="166"/>
      <c r="L1" s="6"/>
      <c r="M1" s="166" t="s">
        <v>150</v>
      </c>
      <c r="N1" s="166"/>
      <c r="O1" s="166"/>
      <c r="P1" s="6"/>
      <c r="Q1" s="166" t="s">
        <v>151</v>
      </c>
      <c r="R1" s="166"/>
      <c r="S1" s="166"/>
      <c r="U1" s="166" t="s">
        <v>152</v>
      </c>
      <c r="V1" s="166"/>
      <c r="W1" s="166"/>
      <c r="X1" s="6"/>
      <c r="Y1" s="166" t="s">
        <v>153</v>
      </c>
      <c r="Z1" s="166"/>
      <c r="AA1" s="166"/>
      <c r="AB1" s="6"/>
      <c r="AC1" s="166" t="s">
        <v>154</v>
      </c>
      <c r="AD1" s="166"/>
      <c r="AE1" s="166"/>
      <c r="AF1" s="6"/>
      <c r="AG1" s="166" t="s">
        <v>155</v>
      </c>
      <c r="AH1" s="166"/>
      <c r="AI1" s="166"/>
      <c r="AJ1" s="6"/>
      <c r="AK1" s="166" t="s">
        <v>156</v>
      </c>
      <c r="AL1" s="166"/>
      <c r="AM1" s="166"/>
      <c r="AO1" s="166" t="s">
        <v>157</v>
      </c>
      <c r="AP1" s="166"/>
      <c r="AQ1" s="166"/>
      <c r="AR1" s="6"/>
      <c r="AS1" s="166" t="s">
        <v>107</v>
      </c>
      <c r="AT1" s="166"/>
      <c r="AU1" s="166"/>
      <c r="AV1" s="6"/>
      <c r="AW1" s="166" t="s">
        <v>108</v>
      </c>
      <c r="AX1" s="166"/>
      <c r="AY1" s="166"/>
      <c r="AZ1" s="6"/>
      <c r="BA1" s="166" t="s">
        <v>109</v>
      </c>
      <c r="BB1" s="166"/>
      <c r="BC1" s="166"/>
      <c r="BD1" s="6"/>
      <c r="BE1" s="166" t="s">
        <v>110</v>
      </c>
      <c r="BF1" s="166"/>
      <c r="BG1" s="166"/>
      <c r="BI1" s="166" t="s">
        <v>111</v>
      </c>
      <c r="BJ1" s="166"/>
      <c r="BK1" s="166"/>
      <c r="BL1" s="7"/>
      <c r="BM1" s="166" t="s">
        <v>112</v>
      </c>
      <c r="BN1" s="166"/>
      <c r="BO1" s="166"/>
      <c r="BP1" s="34"/>
      <c r="BQ1" s="166" t="s">
        <v>113</v>
      </c>
      <c r="BR1" s="166"/>
      <c r="BS1" s="166"/>
      <c r="BT1" s="7"/>
      <c r="BU1" s="166" t="s">
        <v>114</v>
      </c>
      <c r="BV1" s="166"/>
      <c r="BW1" s="166"/>
      <c r="BX1" s="7"/>
      <c r="BY1" s="166" t="s">
        <v>115</v>
      </c>
      <c r="BZ1" s="166"/>
      <c r="CA1" s="166"/>
      <c r="CB1" s="7"/>
    </row>
    <row r="2" spans="1:80" x14ac:dyDescent="0.25">
      <c r="A2" s="9"/>
      <c r="B2" s="50"/>
      <c r="C2" s="9"/>
      <c r="D2" s="51"/>
      <c r="E2" s="9"/>
      <c r="F2" s="50"/>
      <c r="G2" s="9"/>
      <c r="H2" s="51"/>
      <c r="I2" s="9"/>
      <c r="J2" s="50"/>
      <c r="K2" s="9"/>
      <c r="L2" s="51"/>
      <c r="M2" s="9"/>
      <c r="N2" s="50"/>
      <c r="O2" s="9"/>
      <c r="P2" s="51"/>
      <c r="Q2" s="9"/>
      <c r="R2" s="50"/>
      <c r="S2" s="9"/>
      <c r="U2" s="9"/>
      <c r="V2" s="50"/>
      <c r="W2" s="9"/>
      <c r="X2" s="51"/>
      <c r="Y2" s="9"/>
      <c r="Z2" s="50"/>
      <c r="AA2" s="9"/>
      <c r="AB2" s="51"/>
      <c r="AC2" s="9"/>
      <c r="AD2" s="50"/>
      <c r="AE2" s="9"/>
      <c r="AF2" s="51"/>
      <c r="AG2" s="9"/>
      <c r="AH2" s="50"/>
      <c r="AI2" s="9"/>
      <c r="AJ2" s="51"/>
      <c r="AK2" s="9"/>
      <c r="AL2" s="50"/>
      <c r="AM2" s="9"/>
      <c r="AO2" s="52"/>
      <c r="AP2" s="52"/>
      <c r="AQ2" s="53"/>
      <c r="AR2" s="8"/>
      <c r="AS2" s="52"/>
      <c r="AT2" s="52"/>
      <c r="AU2" s="54"/>
      <c r="AV2" s="8"/>
      <c r="AW2" s="52"/>
      <c r="AX2" s="52"/>
      <c r="AY2" s="54"/>
      <c r="AZ2" s="8"/>
      <c r="BA2" s="52"/>
      <c r="BB2" s="52"/>
      <c r="BC2" s="52"/>
      <c r="BD2" s="8"/>
      <c r="BE2" s="52"/>
      <c r="BF2" s="52"/>
      <c r="BG2" s="52"/>
      <c r="BI2" s="129"/>
      <c r="BJ2" s="133"/>
      <c r="BK2" s="10"/>
      <c r="BL2" s="7"/>
      <c r="BM2" s="31"/>
      <c r="BN2" s="11"/>
      <c r="BO2" s="12"/>
      <c r="BP2" s="31"/>
      <c r="BQ2" s="31"/>
      <c r="BR2" s="11"/>
      <c r="BS2" s="12"/>
      <c r="BT2" s="31"/>
      <c r="BU2" s="32"/>
      <c r="BV2" s="133"/>
      <c r="BW2" s="10"/>
      <c r="BX2" s="7"/>
      <c r="BY2" s="32"/>
      <c r="BZ2" s="9"/>
      <c r="CA2" s="10"/>
      <c r="CB2" s="7"/>
    </row>
    <row r="3" spans="1:80" x14ac:dyDescent="0.25">
      <c r="A3" s="13">
        <v>-1</v>
      </c>
      <c r="B3" s="14">
        <v>0</v>
      </c>
      <c r="C3" s="15">
        <v>0</v>
      </c>
      <c r="D3" s="1"/>
      <c r="E3" s="13">
        <v>-1</v>
      </c>
      <c r="F3" s="14">
        <v>0</v>
      </c>
      <c r="G3" s="15">
        <v>0</v>
      </c>
      <c r="H3" s="1"/>
      <c r="I3" s="13">
        <v>-1</v>
      </c>
      <c r="J3" s="14">
        <v>0</v>
      </c>
      <c r="K3" s="15">
        <v>0</v>
      </c>
      <c r="L3" s="1"/>
      <c r="M3" s="13">
        <v>-1</v>
      </c>
      <c r="N3" s="14">
        <v>0</v>
      </c>
      <c r="O3" s="15">
        <v>0</v>
      </c>
      <c r="P3" s="1"/>
      <c r="Q3" s="13">
        <v>-1</v>
      </c>
      <c r="R3" s="14">
        <v>0</v>
      </c>
      <c r="S3" s="15">
        <v>0</v>
      </c>
      <c r="U3" s="13">
        <v>-1</v>
      </c>
      <c r="V3" s="14">
        <v>0</v>
      </c>
      <c r="W3" s="15">
        <v>0</v>
      </c>
      <c r="X3" s="1"/>
      <c r="Y3" s="13">
        <v>-1</v>
      </c>
      <c r="Z3" s="14">
        <v>0</v>
      </c>
      <c r="AA3" s="15">
        <v>0</v>
      </c>
      <c r="AB3" s="1"/>
      <c r="AC3" s="13">
        <v>-1</v>
      </c>
      <c r="AD3" s="14">
        <v>0</v>
      </c>
      <c r="AE3" s="15">
        <v>0</v>
      </c>
      <c r="AF3" s="1"/>
      <c r="AG3" s="13">
        <v>-1</v>
      </c>
      <c r="AH3" s="14">
        <v>0</v>
      </c>
      <c r="AI3" s="15">
        <v>0</v>
      </c>
      <c r="AJ3" s="1"/>
      <c r="AK3" s="13">
        <v>-1</v>
      </c>
      <c r="AL3" s="14">
        <v>0</v>
      </c>
      <c r="AM3" s="15">
        <v>0</v>
      </c>
      <c r="AO3" s="13">
        <v>-1</v>
      </c>
      <c r="AP3" s="14">
        <v>0</v>
      </c>
      <c r="AQ3" s="18">
        <v>0</v>
      </c>
      <c r="AR3" s="8"/>
      <c r="AS3" s="13">
        <v>-1</v>
      </c>
      <c r="AT3" s="14">
        <v>0</v>
      </c>
      <c r="AU3" s="15">
        <v>0</v>
      </c>
      <c r="AV3" s="8"/>
      <c r="AW3" s="13">
        <v>-1</v>
      </c>
      <c r="AX3" s="14">
        <v>0</v>
      </c>
      <c r="AY3" s="15">
        <v>0</v>
      </c>
      <c r="AZ3" s="8"/>
      <c r="BA3" s="13">
        <v>-1</v>
      </c>
      <c r="BB3" s="14">
        <v>0</v>
      </c>
      <c r="BC3" s="15">
        <v>0</v>
      </c>
      <c r="BD3" s="8"/>
      <c r="BE3" s="13">
        <v>-1</v>
      </c>
      <c r="BF3" s="14">
        <v>0</v>
      </c>
      <c r="BG3" s="15">
        <v>0</v>
      </c>
      <c r="BI3" s="130">
        <v>-1</v>
      </c>
      <c r="BJ3" s="130">
        <v>0</v>
      </c>
      <c r="BK3" s="14">
        <v>0</v>
      </c>
      <c r="BL3" s="33"/>
      <c r="BM3" s="13">
        <v>-1</v>
      </c>
      <c r="BN3" s="13">
        <v>0</v>
      </c>
      <c r="BO3" s="14">
        <v>0</v>
      </c>
      <c r="BP3" s="16"/>
      <c r="BQ3" s="13">
        <v>-1</v>
      </c>
      <c r="BR3" s="13">
        <v>0</v>
      </c>
      <c r="BS3" s="14">
        <v>0</v>
      </c>
      <c r="BT3" s="16"/>
      <c r="BU3" s="18">
        <v>-1</v>
      </c>
      <c r="BV3" s="130">
        <v>0</v>
      </c>
      <c r="BW3" s="14">
        <v>0</v>
      </c>
      <c r="BX3" s="33"/>
      <c r="BY3" s="18">
        <v>-1</v>
      </c>
      <c r="BZ3" s="18">
        <v>0</v>
      </c>
      <c r="CA3" s="14">
        <v>0</v>
      </c>
      <c r="CB3" s="33"/>
    </row>
    <row r="4" spans="1:80" s="128" customFormat="1" x14ac:dyDescent="0.25">
      <c r="A4" s="126">
        <v>1</v>
      </c>
      <c r="B4" s="127">
        <v>32</v>
      </c>
      <c r="C4" s="126">
        <v>1</v>
      </c>
      <c r="E4" s="126">
        <v>1</v>
      </c>
      <c r="F4" s="127">
        <v>24</v>
      </c>
      <c r="G4" s="126">
        <v>1</v>
      </c>
      <c r="I4" s="126">
        <v>1</v>
      </c>
      <c r="J4" s="127">
        <v>30</v>
      </c>
      <c r="K4" s="126">
        <v>1</v>
      </c>
      <c r="M4" s="126">
        <v>1</v>
      </c>
      <c r="N4" s="127">
        <v>30</v>
      </c>
      <c r="O4" s="126">
        <v>1</v>
      </c>
      <c r="Q4" s="126">
        <v>1</v>
      </c>
      <c r="R4" s="127">
        <v>32</v>
      </c>
      <c r="S4" s="126">
        <v>1</v>
      </c>
      <c r="U4" s="126">
        <v>1</v>
      </c>
      <c r="V4" s="127">
        <v>36</v>
      </c>
      <c r="W4" s="126">
        <v>1</v>
      </c>
      <c r="X4" s="129"/>
      <c r="Y4" s="130">
        <v>1</v>
      </c>
      <c r="Z4" s="131">
        <v>28</v>
      </c>
      <c r="AA4" s="130">
        <v>1</v>
      </c>
      <c r="AB4" s="129"/>
      <c r="AC4" s="130">
        <v>1</v>
      </c>
      <c r="AD4" s="131">
        <v>33</v>
      </c>
      <c r="AE4" s="130">
        <v>1</v>
      </c>
      <c r="AF4" s="129"/>
      <c r="AG4" s="130">
        <v>1</v>
      </c>
      <c r="AH4" s="131">
        <v>28</v>
      </c>
      <c r="AI4" s="130">
        <v>1</v>
      </c>
      <c r="AJ4" s="129"/>
      <c r="AK4" s="130">
        <v>1</v>
      </c>
      <c r="AL4" s="131">
        <v>31</v>
      </c>
      <c r="AM4" s="130">
        <v>1</v>
      </c>
      <c r="AO4" s="126">
        <v>1</v>
      </c>
      <c r="AP4" s="127">
        <v>32</v>
      </c>
      <c r="AQ4" s="126">
        <v>1</v>
      </c>
      <c r="AR4" s="129"/>
      <c r="AS4" s="126">
        <v>1</v>
      </c>
      <c r="AT4" s="127">
        <v>27</v>
      </c>
      <c r="AU4" s="26">
        <v>1</v>
      </c>
      <c r="AV4" s="129"/>
      <c r="AW4" s="126">
        <v>1</v>
      </c>
      <c r="AX4" s="127">
        <v>31</v>
      </c>
      <c r="AY4" s="26">
        <v>1</v>
      </c>
      <c r="AZ4" s="129"/>
      <c r="BA4" s="126">
        <v>1</v>
      </c>
      <c r="BB4" s="127">
        <v>25</v>
      </c>
      <c r="BC4" s="26">
        <v>1</v>
      </c>
      <c r="BD4" s="129"/>
      <c r="BE4" s="126">
        <v>1</v>
      </c>
      <c r="BF4" s="127">
        <v>27</v>
      </c>
      <c r="BG4" s="26">
        <v>1</v>
      </c>
      <c r="BI4" s="26">
        <v>1</v>
      </c>
      <c r="BJ4" s="25">
        <v>32</v>
      </c>
      <c r="BK4" s="26">
        <v>1</v>
      </c>
      <c r="BL4" s="132"/>
      <c r="BM4" s="130">
        <v>1</v>
      </c>
      <c r="BN4" s="130">
        <v>180</v>
      </c>
      <c r="BO4" s="130">
        <v>1</v>
      </c>
      <c r="BP4" s="129"/>
      <c r="BQ4" s="130">
        <v>1</v>
      </c>
      <c r="BR4" s="130">
        <v>600</v>
      </c>
      <c r="BS4" s="130">
        <v>1</v>
      </c>
      <c r="BT4" s="129"/>
      <c r="BU4" s="26">
        <v>1</v>
      </c>
      <c r="BV4" s="25">
        <v>25</v>
      </c>
      <c r="BW4" s="26">
        <v>1</v>
      </c>
      <c r="BX4" s="132"/>
      <c r="BY4" s="126">
        <v>1</v>
      </c>
      <c r="BZ4" s="127">
        <v>27</v>
      </c>
      <c r="CA4" s="126">
        <v>1</v>
      </c>
      <c r="CB4" s="132"/>
    </row>
    <row r="5" spans="1:80" x14ac:dyDescent="0.25">
      <c r="A5" s="22">
        <v>33</v>
      </c>
      <c r="B5" s="23">
        <v>64</v>
      </c>
      <c r="C5" s="22">
        <v>2</v>
      </c>
      <c r="E5" s="22">
        <v>25</v>
      </c>
      <c r="F5" s="23">
        <v>48</v>
      </c>
      <c r="G5" s="22">
        <v>2</v>
      </c>
      <c r="I5" s="22">
        <v>31</v>
      </c>
      <c r="J5" s="23">
        <v>59</v>
      </c>
      <c r="K5" s="22">
        <v>2</v>
      </c>
      <c r="M5" s="22">
        <v>31</v>
      </c>
      <c r="N5" s="23">
        <v>59</v>
      </c>
      <c r="O5" s="22">
        <v>2</v>
      </c>
      <c r="Q5" s="22">
        <v>33</v>
      </c>
      <c r="R5" s="23">
        <v>64</v>
      </c>
      <c r="S5" s="22">
        <v>2</v>
      </c>
      <c r="U5" s="22">
        <v>37</v>
      </c>
      <c r="V5" s="23">
        <v>72</v>
      </c>
      <c r="W5" s="22">
        <v>2</v>
      </c>
      <c r="Y5" s="22">
        <v>29</v>
      </c>
      <c r="Z5" s="23">
        <v>55</v>
      </c>
      <c r="AA5" s="22">
        <v>2</v>
      </c>
      <c r="AC5" s="22">
        <v>34</v>
      </c>
      <c r="AD5" s="23">
        <v>66</v>
      </c>
      <c r="AE5" s="22">
        <v>2</v>
      </c>
      <c r="AG5" s="22">
        <v>29</v>
      </c>
      <c r="AH5" s="23">
        <v>55</v>
      </c>
      <c r="AI5" s="22">
        <v>2</v>
      </c>
      <c r="AK5" s="22">
        <v>32</v>
      </c>
      <c r="AL5" s="23">
        <v>62</v>
      </c>
      <c r="AM5" s="22">
        <v>2</v>
      </c>
      <c r="AO5" s="22">
        <v>33</v>
      </c>
      <c r="AP5" s="23">
        <v>65</v>
      </c>
      <c r="AQ5" s="22">
        <v>2</v>
      </c>
      <c r="AR5" s="1"/>
      <c r="AS5" s="22">
        <v>28</v>
      </c>
      <c r="AT5" s="23">
        <v>55</v>
      </c>
      <c r="AU5" s="30">
        <v>2</v>
      </c>
      <c r="AV5" s="1"/>
      <c r="AW5" s="22">
        <v>32</v>
      </c>
      <c r="AX5" s="23">
        <v>62</v>
      </c>
      <c r="AY5" s="30">
        <v>2</v>
      </c>
      <c r="AZ5" s="1"/>
      <c r="BA5" s="22">
        <v>26</v>
      </c>
      <c r="BB5" s="23">
        <v>51</v>
      </c>
      <c r="BC5" s="30">
        <v>2</v>
      </c>
      <c r="BD5" s="1"/>
      <c r="BE5" s="22">
        <v>28</v>
      </c>
      <c r="BF5" s="23">
        <v>55</v>
      </c>
      <c r="BG5" s="30">
        <v>2</v>
      </c>
      <c r="BI5" s="26">
        <v>33</v>
      </c>
      <c r="BJ5" s="25">
        <v>65</v>
      </c>
      <c r="BK5" s="30">
        <v>2</v>
      </c>
      <c r="BL5" s="33"/>
      <c r="BM5" s="18">
        <v>181</v>
      </c>
      <c r="BN5" s="18">
        <v>360</v>
      </c>
      <c r="BO5" s="18">
        <v>2</v>
      </c>
      <c r="BP5" s="1"/>
      <c r="BQ5" s="18">
        <v>601</v>
      </c>
      <c r="BR5" s="18">
        <v>1200</v>
      </c>
      <c r="BS5" s="18">
        <v>2</v>
      </c>
      <c r="BT5" s="1"/>
      <c r="BU5" s="30">
        <v>26</v>
      </c>
      <c r="BV5" s="25">
        <v>51</v>
      </c>
      <c r="BW5" s="30">
        <v>2</v>
      </c>
      <c r="BX5" s="33"/>
      <c r="BY5" s="22">
        <v>28</v>
      </c>
      <c r="BZ5" s="23">
        <v>55</v>
      </c>
      <c r="CA5" s="22">
        <v>2</v>
      </c>
      <c r="CB5" s="33"/>
    </row>
    <row r="6" spans="1:80" x14ac:dyDescent="0.25">
      <c r="A6" s="22">
        <v>65</v>
      </c>
      <c r="B6" s="23">
        <v>96</v>
      </c>
      <c r="C6" s="22">
        <v>3</v>
      </c>
      <c r="E6" s="22">
        <v>49</v>
      </c>
      <c r="F6" s="23">
        <v>72</v>
      </c>
      <c r="G6" s="22">
        <v>3</v>
      </c>
      <c r="I6" s="22">
        <v>60</v>
      </c>
      <c r="J6" s="23">
        <v>89</v>
      </c>
      <c r="K6" s="22">
        <v>3</v>
      </c>
      <c r="M6" s="22">
        <v>60</v>
      </c>
      <c r="N6" s="23">
        <v>89</v>
      </c>
      <c r="O6" s="22">
        <v>3</v>
      </c>
      <c r="Q6" s="22">
        <v>65</v>
      </c>
      <c r="R6" s="23">
        <v>96</v>
      </c>
      <c r="S6" s="22">
        <v>3</v>
      </c>
      <c r="U6" s="22">
        <v>73</v>
      </c>
      <c r="V6" s="23">
        <v>108</v>
      </c>
      <c r="W6" s="22">
        <v>3</v>
      </c>
      <c r="Y6" s="22">
        <v>56</v>
      </c>
      <c r="Z6" s="23">
        <v>83</v>
      </c>
      <c r="AA6" s="22">
        <v>3</v>
      </c>
      <c r="AC6" s="22">
        <v>67</v>
      </c>
      <c r="AD6" s="23">
        <v>99</v>
      </c>
      <c r="AE6" s="22">
        <v>3</v>
      </c>
      <c r="AG6" s="22">
        <v>56</v>
      </c>
      <c r="AH6" s="23">
        <v>83</v>
      </c>
      <c r="AI6" s="22">
        <v>3</v>
      </c>
      <c r="AK6" s="22">
        <v>63</v>
      </c>
      <c r="AL6" s="23">
        <v>93</v>
      </c>
      <c r="AM6" s="22">
        <v>3</v>
      </c>
      <c r="AO6" s="22">
        <v>66</v>
      </c>
      <c r="AP6" s="23">
        <v>98</v>
      </c>
      <c r="AQ6" s="22">
        <v>3</v>
      </c>
      <c r="AR6" s="1"/>
      <c r="AS6" s="22">
        <v>56</v>
      </c>
      <c r="AT6" s="23">
        <v>83</v>
      </c>
      <c r="AU6" s="30">
        <v>3</v>
      </c>
      <c r="AV6" s="1"/>
      <c r="AW6" s="22">
        <v>63</v>
      </c>
      <c r="AX6" s="23">
        <v>93</v>
      </c>
      <c r="AY6" s="30">
        <v>3</v>
      </c>
      <c r="AZ6" s="1"/>
      <c r="BA6" s="22">
        <v>52</v>
      </c>
      <c r="BB6" s="23">
        <v>77</v>
      </c>
      <c r="BC6" s="30">
        <v>3</v>
      </c>
      <c r="BD6" s="1"/>
      <c r="BE6" s="22">
        <v>56</v>
      </c>
      <c r="BF6" s="23">
        <v>83</v>
      </c>
      <c r="BG6" s="30">
        <v>3</v>
      </c>
      <c r="BI6" s="26">
        <v>66</v>
      </c>
      <c r="BJ6" s="25">
        <v>98</v>
      </c>
      <c r="BK6" s="30">
        <v>3</v>
      </c>
      <c r="BL6" s="33"/>
      <c r="BM6" s="18">
        <v>361</v>
      </c>
      <c r="BN6" s="18">
        <v>540</v>
      </c>
      <c r="BO6" s="18">
        <v>3</v>
      </c>
      <c r="BP6" s="1"/>
      <c r="BQ6" s="18">
        <v>1201</v>
      </c>
      <c r="BR6" s="18">
        <v>1800</v>
      </c>
      <c r="BS6" s="18">
        <v>3</v>
      </c>
      <c r="BT6" s="1"/>
      <c r="BU6" s="30">
        <v>52</v>
      </c>
      <c r="BV6" s="25">
        <v>77</v>
      </c>
      <c r="BW6" s="30">
        <v>3</v>
      </c>
      <c r="BX6" s="33"/>
      <c r="BY6" s="22">
        <v>56</v>
      </c>
      <c r="BZ6" s="23">
        <v>83</v>
      </c>
      <c r="CA6" s="22">
        <v>3</v>
      </c>
      <c r="CB6" s="33"/>
    </row>
    <row r="7" spans="1:80" x14ac:dyDescent="0.25">
      <c r="A7" s="22">
        <v>97</v>
      </c>
      <c r="B7" s="23">
        <v>128</v>
      </c>
      <c r="C7" s="22">
        <v>4</v>
      </c>
      <c r="E7" s="22">
        <v>73</v>
      </c>
      <c r="F7" s="23">
        <v>96</v>
      </c>
      <c r="G7" s="22">
        <v>4</v>
      </c>
      <c r="I7" s="22">
        <v>90</v>
      </c>
      <c r="J7" s="23">
        <v>118</v>
      </c>
      <c r="K7" s="22">
        <v>4</v>
      </c>
      <c r="M7" s="22">
        <v>90</v>
      </c>
      <c r="N7" s="23">
        <v>118</v>
      </c>
      <c r="O7" s="22">
        <v>4</v>
      </c>
      <c r="Q7" s="22">
        <v>97</v>
      </c>
      <c r="R7" s="23">
        <v>128</v>
      </c>
      <c r="S7" s="22">
        <v>4</v>
      </c>
      <c r="U7" s="22">
        <v>109</v>
      </c>
      <c r="V7" s="23">
        <v>144</v>
      </c>
      <c r="W7" s="22">
        <v>4</v>
      </c>
      <c r="Y7" s="22">
        <v>84</v>
      </c>
      <c r="Z7" s="23">
        <v>110</v>
      </c>
      <c r="AA7" s="22">
        <v>4</v>
      </c>
      <c r="AC7" s="22">
        <v>100</v>
      </c>
      <c r="AD7" s="23">
        <v>132</v>
      </c>
      <c r="AE7" s="22">
        <v>4</v>
      </c>
      <c r="AG7" s="22">
        <v>84</v>
      </c>
      <c r="AH7" s="23">
        <v>110</v>
      </c>
      <c r="AI7" s="22">
        <v>4</v>
      </c>
      <c r="AK7" s="22">
        <v>94</v>
      </c>
      <c r="AL7" s="23">
        <v>124</v>
      </c>
      <c r="AM7" s="22">
        <v>4</v>
      </c>
      <c r="AO7" s="22">
        <v>99</v>
      </c>
      <c r="AP7" s="23">
        <v>131</v>
      </c>
      <c r="AQ7" s="22">
        <v>4</v>
      </c>
      <c r="AR7" s="1"/>
      <c r="AS7" s="22">
        <v>84</v>
      </c>
      <c r="AT7" s="23">
        <v>111</v>
      </c>
      <c r="AU7" s="30">
        <v>4</v>
      </c>
      <c r="AV7" s="1"/>
      <c r="AW7" s="22">
        <v>94</v>
      </c>
      <c r="AX7" s="23">
        <v>124</v>
      </c>
      <c r="AY7" s="30">
        <v>4</v>
      </c>
      <c r="AZ7" s="1"/>
      <c r="BA7" s="22">
        <v>78</v>
      </c>
      <c r="BB7" s="23">
        <v>103</v>
      </c>
      <c r="BC7" s="30">
        <v>4</v>
      </c>
      <c r="BD7" s="1"/>
      <c r="BE7" s="22">
        <v>84</v>
      </c>
      <c r="BF7" s="23">
        <v>111</v>
      </c>
      <c r="BG7" s="30">
        <v>4</v>
      </c>
      <c r="BI7" s="26">
        <v>99</v>
      </c>
      <c r="BJ7" s="25">
        <v>131</v>
      </c>
      <c r="BK7" s="30">
        <v>4</v>
      </c>
      <c r="BL7" s="33"/>
      <c r="BM7" s="18">
        <v>541</v>
      </c>
      <c r="BN7" s="18">
        <v>720</v>
      </c>
      <c r="BO7" s="18">
        <v>4</v>
      </c>
      <c r="BP7" s="1"/>
      <c r="BQ7" s="18">
        <v>1801</v>
      </c>
      <c r="BR7" s="18">
        <v>2400</v>
      </c>
      <c r="BS7" s="18">
        <v>4</v>
      </c>
      <c r="BT7" s="1"/>
      <c r="BU7" s="30">
        <v>78</v>
      </c>
      <c r="BV7" s="25">
        <v>103</v>
      </c>
      <c r="BW7" s="30">
        <v>4</v>
      </c>
      <c r="BX7" s="33"/>
      <c r="BY7" s="22">
        <v>84</v>
      </c>
      <c r="BZ7" s="23">
        <v>111</v>
      </c>
      <c r="CA7" s="22">
        <v>4</v>
      </c>
      <c r="CB7" s="33"/>
    </row>
    <row r="8" spans="1:80" x14ac:dyDescent="0.25">
      <c r="A8" s="22">
        <v>129</v>
      </c>
      <c r="B8" s="23">
        <v>160</v>
      </c>
      <c r="C8" s="22">
        <v>5</v>
      </c>
      <c r="E8" s="22">
        <v>97</v>
      </c>
      <c r="F8" s="23">
        <v>120</v>
      </c>
      <c r="G8" s="22">
        <v>5</v>
      </c>
      <c r="I8" s="22">
        <v>119</v>
      </c>
      <c r="J8" s="23">
        <v>148</v>
      </c>
      <c r="K8" s="22">
        <v>5</v>
      </c>
      <c r="M8" s="22">
        <v>119</v>
      </c>
      <c r="N8" s="23">
        <v>148</v>
      </c>
      <c r="O8" s="22">
        <v>5</v>
      </c>
      <c r="Q8" s="22">
        <v>129</v>
      </c>
      <c r="R8" s="23">
        <v>160</v>
      </c>
      <c r="S8" s="22">
        <v>5</v>
      </c>
      <c r="U8" s="22">
        <v>145</v>
      </c>
      <c r="V8" s="23">
        <v>180</v>
      </c>
      <c r="W8" s="22">
        <v>5</v>
      </c>
      <c r="Y8" s="22">
        <v>111</v>
      </c>
      <c r="Z8" s="23">
        <v>138</v>
      </c>
      <c r="AA8" s="22">
        <v>5</v>
      </c>
      <c r="AC8" s="22">
        <v>133</v>
      </c>
      <c r="AD8" s="23">
        <v>165</v>
      </c>
      <c r="AE8" s="22">
        <v>5</v>
      </c>
      <c r="AG8" s="22">
        <v>111</v>
      </c>
      <c r="AH8" s="23">
        <v>138</v>
      </c>
      <c r="AI8" s="22">
        <v>5</v>
      </c>
      <c r="AK8" s="22">
        <v>125</v>
      </c>
      <c r="AL8" s="23">
        <v>155</v>
      </c>
      <c r="AM8" s="22">
        <v>5</v>
      </c>
      <c r="AO8" s="22">
        <v>132</v>
      </c>
      <c r="AP8" s="23">
        <v>164</v>
      </c>
      <c r="AQ8" s="22">
        <v>5</v>
      </c>
      <c r="AR8" s="1"/>
      <c r="AS8" s="22">
        <v>112</v>
      </c>
      <c r="AT8" s="23">
        <v>139</v>
      </c>
      <c r="AU8" s="30">
        <v>5</v>
      </c>
      <c r="AV8" s="1"/>
      <c r="AW8" s="22">
        <v>125</v>
      </c>
      <c r="AX8" s="23">
        <v>156</v>
      </c>
      <c r="AY8" s="30">
        <v>5</v>
      </c>
      <c r="AZ8" s="1"/>
      <c r="BA8" s="22">
        <v>104</v>
      </c>
      <c r="BB8" s="23">
        <v>129</v>
      </c>
      <c r="BC8" s="30">
        <v>5</v>
      </c>
      <c r="BD8" s="1"/>
      <c r="BE8" s="22">
        <v>112</v>
      </c>
      <c r="BF8" s="23">
        <v>139</v>
      </c>
      <c r="BG8" s="30">
        <v>5</v>
      </c>
      <c r="BI8" s="26">
        <v>132</v>
      </c>
      <c r="BJ8" s="25">
        <v>164</v>
      </c>
      <c r="BK8" s="30">
        <v>5</v>
      </c>
      <c r="BL8" s="33"/>
      <c r="BM8" s="18">
        <v>721</v>
      </c>
      <c r="BN8" s="18">
        <v>900</v>
      </c>
      <c r="BO8" s="18">
        <v>5</v>
      </c>
      <c r="BP8" s="1"/>
      <c r="BQ8" s="18">
        <v>2401</v>
      </c>
      <c r="BR8" s="18">
        <v>3000</v>
      </c>
      <c r="BS8" s="18">
        <v>5</v>
      </c>
      <c r="BT8" s="1"/>
      <c r="BU8" s="30">
        <v>104</v>
      </c>
      <c r="BV8" s="25">
        <v>129</v>
      </c>
      <c r="BW8" s="30">
        <v>5</v>
      </c>
      <c r="BX8" s="33"/>
      <c r="BY8" s="22">
        <v>112</v>
      </c>
      <c r="BZ8" s="23">
        <v>139</v>
      </c>
      <c r="CA8" s="22">
        <v>5</v>
      </c>
      <c r="CB8" s="33"/>
    </row>
    <row r="9" spans="1:80" x14ac:dyDescent="0.25">
      <c r="A9" s="22">
        <v>161</v>
      </c>
      <c r="B9" s="23">
        <v>192</v>
      </c>
      <c r="C9" s="22">
        <v>6</v>
      </c>
      <c r="E9" s="22">
        <v>121</v>
      </c>
      <c r="F9" s="23">
        <v>144</v>
      </c>
      <c r="G9" s="22">
        <v>6</v>
      </c>
      <c r="I9" s="22">
        <v>149</v>
      </c>
      <c r="J9" s="23">
        <v>177</v>
      </c>
      <c r="K9" s="22">
        <v>6</v>
      </c>
      <c r="M9" s="22">
        <v>149</v>
      </c>
      <c r="N9" s="23">
        <v>177</v>
      </c>
      <c r="O9" s="22">
        <v>6</v>
      </c>
      <c r="Q9" s="22">
        <v>161</v>
      </c>
      <c r="R9" s="23">
        <v>192</v>
      </c>
      <c r="S9" s="22">
        <v>6</v>
      </c>
      <c r="U9" s="22">
        <v>181</v>
      </c>
      <c r="V9" s="23">
        <v>216</v>
      </c>
      <c r="W9" s="22">
        <v>6</v>
      </c>
      <c r="Y9" s="22">
        <v>139</v>
      </c>
      <c r="Z9" s="23">
        <v>165</v>
      </c>
      <c r="AA9" s="22">
        <v>6</v>
      </c>
      <c r="AC9" s="22">
        <v>166</v>
      </c>
      <c r="AD9" s="23">
        <v>198</v>
      </c>
      <c r="AE9" s="22">
        <v>6</v>
      </c>
      <c r="AG9" s="22">
        <v>139</v>
      </c>
      <c r="AH9" s="23">
        <v>165</v>
      </c>
      <c r="AI9" s="22">
        <v>6</v>
      </c>
      <c r="AK9" s="22">
        <v>156</v>
      </c>
      <c r="AL9" s="23">
        <v>186</v>
      </c>
      <c r="AM9" s="22">
        <v>6</v>
      </c>
      <c r="AO9" s="22">
        <v>165</v>
      </c>
      <c r="AP9" s="23">
        <v>197</v>
      </c>
      <c r="AQ9" s="22">
        <v>6</v>
      </c>
      <c r="AR9" s="1"/>
      <c r="AS9" s="22">
        <v>140</v>
      </c>
      <c r="AT9" s="23">
        <v>166</v>
      </c>
      <c r="AU9" s="30">
        <v>6</v>
      </c>
      <c r="AV9" s="1"/>
      <c r="AW9" s="22">
        <v>157</v>
      </c>
      <c r="AX9" s="23">
        <v>187</v>
      </c>
      <c r="AY9" s="30">
        <v>6</v>
      </c>
      <c r="AZ9" s="1"/>
      <c r="BA9" s="22">
        <v>130</v>
      </c>
      <c r="BB9" s="23">
        <v>155</v>
      </c>
      <c r="BC9" s="30">
        <v>6</v>
      </c>
      <c r="BD9" s="1"/>
      <c r="BE9" s="22">
        <v>140</v>
      </c>
      <c r="BF9" s="23">
        <v>167</v>
      </c>
      <c r="BG9" s="30">
        <v>6</v>
      </c>
      <c r="BI9" s="26">
        <v>165</v>
      </c>
      <c r="BJ9" s="25">
        <v>197</v>
      </c>
      <c r="BK9" s="30">
        <v>6</v>
      </c>
      <c r="BL9" s="33"/>
      <c r="BM9" s="18">
        <v>901</v>
      </c>
      <c r="BN9" s="18">
        <v>1080</v>
      </c>
      <c r="BO9" s="18">
        <v>6</v>
      </c>
      <c r="BP9" s="1"/>
      <c r="BQ9" s="18">
        <v>3001</v>
      </c>
      <c r="BR9" s="18">
        <v>3600</v>
      </c>
      <c r="BS9" s="18">
        <v>6</v>
      </c>
      <c r="BT9" s="1"/>
      <c r="BU9" s="30">
        <v>130</v>
      </c>
      <c r="BV9" s="25">
        <v>155</v>
      </c>
      <c r="BW9" s="30">
        <v>6</v>
      </c>
      <c r="BX9" s="33"/>
      <c r="BY9" s="22">
        <v>140</v>
      </c>
      <c r="BZ9" s="23">
        <v>167</v>
      </c>
      <c r="CA9" s="22">
        <v>6</v>
      </c>
      <c r="CB9" s="33"/>
    </row>
    <row r="10" spans="1:80" x14ac:dyDescent="0.25">
      <c r="A10" s="22">
        <v>193</v>
      </c>
      <c r="B10" s="23">
        <v>224</v>
      </c>
      <c r="C10" s="22">
        <v>7</v>
      </c>
      <c r="E10" s="22">
        <v>145</v>
      </c>
      <c r="F10" s="23">
        <v>168</v>
      </c>
      <c r="G10" s="22">
        <v>7</v>
      </c>
      <c r="I10" s="22">
        <v>178</v>
      </c>
      <c r="J10" s="23">
        <v>207</v>
      </c>
      <c r="K10" s="22">
        <v>7</v>
      </c>
      <c r="M10" s="22">
        <v>178</v>
      </c>
      <c r="N10" s="23">
        <v>207</v>
      </c>
      <c r="O10" s="22">
        <v>7</v>
      </c>
      <c r="Q10" s="22">
        <v>193</v>
      </c>
      <c r="R10" s="23">
        <v>224</v>
      </c>
      <c r="S10" s="22">
        <v>7</v>
      </c>
      <c r="U10" s="22">
        <v>217</v>
      </c>
      <c r="V10" s="23">
        <v>252</v>
      </c>
      <c r="W10" s="22">
        <v>7</v>
      </c>
      <c r="Y10" s="22">
        <v>166</v>
      </c>
      <c r="Z10" s="23">
        <v>193</v>
      </c>
      <c r="AA10" s="22">
        <v>7</v>
      </c>
      <c r="AC10" s="22">
        <v>199</v>
      </c>
      <c r="AD10" s="23">
        <v>231</v>
      </c>
      <c r="AE10" s="22">
        <v>7</v>
      </c>
      <c r="AG10" s="22">
        <v>166</v>
      </c>
      <c r="AH10" s="23">
        <v>193</v>
      </c>
      <c r="AI10" s="22">
        <v>7</v>
      </c>
      <c r="AK10" s="22">
        <v>187</v>
      </c>
      <c r="AL10" s="23">
        <v>217</v>
      </c>
      <c r="AM10" s="22">
        <v>7</v>
      </c>
      <c r="AO10" s="22">
        <v>198</v>
      </c>
      <c r="AP10" s="23">
        <v>230</v>
      </c>
      <c r="AQ10" s="22">
        <v>7</v>
      </c>
      <c r="AR10" s="1"/>
      <c r="AS10" s="22">
        <v>167</v>
      </c>
      <c r="AT10" s="23">
        <v>194</v>
      </c>
      <c r="AU10" s="30">
        <v>7</v>
      </c>
      <c r="AV10" s="1"/>
      <c r="AW10" s="22">
        <v>188</v>
      </c>
      <c r="AX10" s="23">
        <v>218</v>
      </c>
      <c r="AY10" s="30">
        <v>7</v>
      </c>
      <c r="AZ10" s="1"/>
      <c r="BA10" s="22">
        <v>156</v>
      </c>
      <c r="BB10" s="23">
        <v>180</v>
      </c>
      <c r="BC10" s="30">
        <v>7</v>
      </c>
      <c r="BD10" s="1"/>
      <c r="BE10" s="22">
        <v>168</v>
      </c>
      <c r="BF10" s="23">
        <v>195</v>
      </c>
      <c r="BG10" s="30">
        <v>7</v>
      </c>
      <c r="BI10" s="26">
        <v>198</v>
      </c>
      <c r="BJ10" s="25">
        <v>230</v>
      </c>
      <c r="BK10" s="30">
        <v>7</v>
      </c>
      <c r="BL10" s="33"/>
      <c r="BM10" s="18">
        <v>1081</v>
      </c>
      <c r="BN10" s="18">
        <v>1260</v>
      </c>
      <c r="BO10" s="18">
        <v>7</v>
      </c>
      <c r="BP10" s="1"/>
      <c r="BQ10" s="18">
        <v>3601</v>
      </c>
      <c r="BR10" s="18">
        <v>4210</v>
      </c>
      <c r="BS10" s="18">
        <v>7</v>
      </c>
      <c r="BT10" s="1"/>
      <c r="BU10" s="30">
        <v>156</v>
      </c>
      <c r="BV10" s="25">
        <v>180</v>
      </c>
      <c r="BW10" s="30">
        <v>7</v>
      </c>
      <c r="BX10" s="33"/>
      <c r="BY10" s="22">
        <v>168</v>
      </c>
      <c r="BZ10" s="23">
        <v>195</v>
      </c>
      <c r="CA10" s="22">
        <v>7</v>
      </c>
      <c r="CB10" s="33"/>
    </row>
    <row r="11" spans="1:80" x14ac:dyDescent="0.25">
      <c r="A11" s="22">
        <v>225</v>
      </c>
      <c r="B11" s="23">
        <v>256</v>
      </c>
      <c r="C11" s="22">
        <v>8</v>
      </c>
      <c r="E11" s="22">
        <v>169</v>
      </c>
      <c r="F11" s="23">
        <v>192</v>
      </c>
      <c r="G11" s="22">
        <v>8</v>
      </c>
      <c r="I11" s="22">
        <v>208</v>
      </c>
      <c r="J11" s="23">
        <v>236</v>
      </c>
      <c r="K11" s="22">
        <v>8</v>
      </c>
      <c r="M11" s="22">
        <v>208</v>
      </c>
      <c r="N11" s="23">
        <v>236</v>
      </c>
      <c r="O11" s="22">
        <v>8</v>
      </c>
      <c r="Q11" s="22">
        <v>225</v>
      </c>
      <c r="R11" s="23">
        <v>256</v>
      </c>
      <c r="S11" s="22">
        <v>8</v>
      </c>
      <c r="U11" s="22">
        <v>253</v>
      </c>
      <c r="V11" s="23">
        <v>288</v>
      </c>
      <c r="W11" s="22">
        <v>8</v>
      </c>
      <c r="Y11" s="22">
        <v>194</v>
      </c>
      <c r="Z11" s="23">
        <v>220</v>
      </c>
      <c r="AA11" s="22">
        <v>8</v>
      </c>
      <c r="AC11" s="22">
        <v>232</v>
      </c>
      <c r="AD11" s="23">
        <v>264</v>
      </c>
      <c r="AE11" s="22">
        <v>8</v>
      </c>
      <c r="AG11" s="22">
        <v>194</v>
      </c>
      <c r="AH11" s="23">
        <v>220</v>
      </c>
      <c r="AI11" s="22">
        <v>8</v>
      </c>
      <c r="AK11" s="22">
        <v>218</v>
      </c>
      <c r="AL11" s="23">
        <v>248</v>
      </c>
      <c r="AM11" s="22">
        <v>8</v>
      </c>
      <c r="AO11" s="22">
        <v>231</v>
      </c>
      <c r="AP11" s="23">
        <v>263</v>
      </c>
      <c r="AQ11" s="22">
        <v>8</v>
      </c>
      <c r="AR11" s="1"/>
      <c r="AS11" s="22">
        <v>195</v>
      </c>
      <c r="AT11" s="23">
        <v>222</v>
      </c>
      <c r="AU11" s="30">
        <v>8</v>
      </c>
      <c r="AV11" s="1"/>
      <c r="AW11" s="22">
        <v>219</v>
      </c>
      <c r="AX11" s="23">
        <v>249</v>
      </c>
      <c r="AY11" s="30">
        <v>8</v>
      </c>
      <c r="AZ11" s="1"/>
      <c r="BA11" s="22">
        <v>181</v>
      </c>
      <c r="BB11" s="23">
        <v>206</v>
      </c>
      <c r="BC11" s="30">
        <v>8</v>
      </c>
      <c r="BD11" s="1"/>
      <c r="BE11" s="22">
        <v>196</v>
      </c>
      <c r="BF11" s="23">
        <v>223</v>
      </c>
      <c r="BG11" s="30">
        <v>8</v>
      </c>
      <c r="BI11" s="26">
        <v>231</v>
      </c>
      <c r="BJ11" s="25">
        <v>263</v>
      </c>
      <c r="BK11" s="30">
        <v>8</v>
      </c>
      <c r="BL11" s="33"/>
      <c r="BM11" s="18">
        <v>1261</v>
      </c>
      <c r="BN11" s="18">
        <v>1440</v>
      </c>
      <c r="BO11" s="18">
        <v>8</v>
      </c>
      <c r="BP11" s="1"/>
      <c r="BQ11" s="18">
        <v>4211</v>
      </c>
      <c r="BR11" s="18">
        <v>4810</v>
      </c>
      <c r="BS11" s="18">
        <v>8</v>
      </c>
      <c r="BT11" s="1"/>
      <c r="BU11" s="30">
        <v>181</v>
      </c>
      <c r="BV11" s="25">
        <v>206</v>
      </c>
      <c r="BW11" s="30">
        <v>8</v>
      </c>
      <c r="BX11" s="33"/>
      <c r="BY11" s="22">
        <v>196</v>
      </c>
      <c r="BZ11" s="23">
        <v>223</v>
      </c>
      <c r="CA11" s="22">
        <v>8</v>
      </c>
      <c r="CB11" s="33"/>
    </row>
    <row r="12" spans="1:80" x14ac:dyDescent="0.25">
      <c r="A12" s="22">
        <v>257</v>
      </c>
      <c r="B12" s="23">
        <v>288</v>
      </c>
      <c r="C12" s="22">
        <v>9</v>
      </c>
      <c r="E12" s="22">
        <v>193</v>
      </c>
      <c r="F12" s="23">
        <v>216</v>
      </c>
      <c r="G12" s="22">
        <v>9</v>
      </c>
      <c r="I12" s="22">
        <v>237</v>
      </c>
      <c r="J12" s="23">
        <v>266</v>
      </c>
      <c r="K12" s="22">
        <v>9</v>
      </c>
      <c r="M12" s="22">
        <v>237</v>
      </c>
      <c r="N12" s="23">
        <v>266</v>
      </c>
      <c r="O12" s="22">
        <v>9</v>
      </c>
      <c r="Q12" s="22">
        <v>257</v>
      </c>
      <c r="R12" s="23">
        <v>288</v>
      </c>
      <c r="S12" s="22">
        <v>9</v>
      </c>
      <c r="U12" s="22">
        <v>289</v>
      </c>
      <c r="V12" s="23">
        <v>324</v>
      </c>
      <c r="W12" s="22">
        <v>9</v>
      </c>
      <c r="Y12" s="22">
        <v>221</v>
      </c>
      <c r="Z12" s="23">
        <v>248</v>
      </c>
      <c r="AA12" s="22">
        <v>9</v>
      </c>
      <c r="AC12" s="22">
        <v>265</v>
      </c>
      <c r="AD12" s="23">
        <v>297</v>
      </c>
      <c r="AE12" s="22">
        <v>9</v>
      </c>
      <c r="AG12" s="22">
        <v>221</v>
      </c>
      <c r="AH12" s="23">
        <v>248</v>
      </c>
      <c r="AI12" s="22">
        <v>9</v>
      </c>
      <c r="AK12" s="22">
        <v>249</v>
      </c>
      <c r="AL12" s="23">
        <v>279</v>
      </c>
      <c r="AM12" s="22">
        <v>9</v>
      </c>
      <c r="AO12" s="22">
        <v>264</v>
      </c>
      <c r="AP12" s="23">
        <v>296</v>
      </c>
      <c r="AQ12" s="22">
        <v>9</v>
      </c>
      <c r="AR12" s="1"/>
      <c r="AS12" s="22">
        <v>223</v>
      </c>
      <c r="AT12" s="23">
        <v>250</v>
      </c>
      <c r="AU12" s="30">
        <v>9</v>
      </c>
      <c r="AV12" s="1"/>
      <c r="AW12" s="22">
        <v>250</v>
      </c>
      <c r="AX12" s="23">
        <v>280</v>
      </c>
      <c r="AY12" s="30">
        <v>9</v>
      </c>
      <c r="AZ12" s="1"/>
      <c r="BA12" s="22">
        <v>207</v>
      </c>
      <c r="BB12" s="23">
        <v>232</v>
      </c>
      <c r="BC12" s="30">
        <v>9</v>
      </c>
      <c r="BD12" s="1"/>
      <c r="BE12" s="22">
        <v>224</v>
      </c>
      <c r="BF12" s="23">
        <v>251</v>
      </c>
      <c r="BG12" s="30">
        <v>9</v>
      </c>
      <c r="BI12" s="26">
        <v>264</v>
      </c>
      <c r="BJ12" s="25">
        <v>296</v>
      </c>
      <c r="BK12" s="30">
        <v>9</v>
      </c>
      <c r="BL12" s="33"/>
      <c r="BM12" s="18">
        <v>1441</v>
      </c>
      <c r="BN12" s="18">
        <v>1620</v>
      </c>
      <c r="BO12" s="18">
        <v>9</v>
      </c>
      <c r="BP12" s="1"/>
      <c r="BQ12" s="18">
        <v>4811</v>
      </c>
      <c r="BR12" s="18">
        <v>5410</v>
      </c>
      <c r="BS12" s="18">
        <v>9</v>
      </c>
      <c r="BT12" s="1"/>
      <c r="BU12" s="30">
        <v>207</v>
      </c>
      <c r="BV12" s="25">
        <v>232</v>
      </c>
      <c r="BW12" s="30">
        <v>9</v>
      </c>
      <c r="BX12" s="33"/>
      <c r="BY12" s="22">
        <v>224</v>
      </c>
      <c r="BZ12" s="23">
        <v>251</v>
      </c>
      <c r="CA12" s="22">
        <v>9</v>
      </c>
      <c r="CB12" s="33"/>
    </row>
    <row r="13" spans="1:80" x14ac:dyDescent="0.25">
      <c r="A13" s="22">
        <v>289</v>
      </c>
      <c r="B13" s="23">
        <v>320</v>
      </c>
      <c r="C13" s="22">
        <v>10</v>
      </c>
      <c r="E13" s="22">
        <v>217</v>
      </c>
      <c r="F13" s="23">
        <v>240</v>
      </c>
      <c r="G13" s="22">
        <v>10</v>
      </c>
      <c r="I13" s="22">
        <v>267</v>
      </c>
      <c r="J13" s="23">
        <v>295</v>
      </c>
      <c r="K13" s="22">
        <v>10</v>
      </c>
      <c r="M13" s="22">
        <v>267</v>
      </c>
      <c r="N13" s="23">
        <v>295</v>
      </c>
      <c r="O13" s="22">
        <v>10</v>
      </c>
      <c r="Q13" s="22">
        <v>289</v>
      </c>
      <c r="R13" s="23">
        <v>320</v>
      </c>
      <c r="S13" s="22">
        <v>10</v>
      </c>
      <c r="U13" s="22">
        <v>325</v>
      </c>
      <c r="V13" s="23">
        <v>360</v>
      </c>
      <c r="W13" s="22">
        <v>10</v>
      </c>
      <c r="Y13" s="22">
        <v>249</v>
      </c>
      <c r="Z13" s="23">
        <v>275</v>
      </c>
      <c r="AA13" s="22">
        <v>10</v>
      </c>
      <c r="AC13" s="22">
        <v>298</v>
      </c>
      <c r="AD13" s="23">
        <v>330</v>
      </c>
      <c r="AE13" s="22">
        <v>10</v>
      </c>
      <c r="AG13" s="22">
        <v>249</v>
      </c>
      <c r="AH13" s="23">
        <v>275</v>
      </c>
      <c r="AI13" s="22">
        <v>10</v>
      </c>
      <c r="AK13" s="22">
        <v>280</v>
      </c>
      <c r="AL13" s="23">
        <v>310</v>
      </c>
      <c r="AM13" s="22">
        <v>10</v>
      </c>
      <c r="AO13" s="22">
        <v>297</v>
      </c>
      <c r="AP13" s="23">
        <v>329</v>
      </c>
      <c r="AQ13" s="22">
        <v>10</v>
      </c>
      <c r="AR13" s="1"/>
      <c r="AS13" s="22">
        <v>251</v>
      </c>
      <c r="AT13" s="23">
        <v>278</v>
      </c>
      <c r="AU13" s="30">
        <v>10</v>
      </c>
      <c r="AV13" s="1"/>
      <c r="AW13" s="22">
        <v>281</v>
      </c>
      <c r="AX13" s="23">
        <v>312</v>
      </c>
      <c r="AY13" s="30">
        <v>10</v>
      </c>
      <c r="AZ13" s="1"/>
      <c r="BA13" s="22">
        <v>233</v>
      </c>
      <c r="BB13" s="23">
        <v>258</v>
      </c>
      <c r="BC13" s="30">
        <v>10</v>
      </c>
      <c r="BD13" s="1"/>
      <c r="BE13" s="22">
        <v>252</v>
      </c>
      <c r="BF13" s="23">
        <v>279</v>
      </c>
      <c r="BG13" s="30">
        <v>10</v>
      </c>
      <c r="BI13" s="26">
        <v>297</v>
      </c>
      <c r="BJ13" s="25">
        <v>329</v>
      </c>
      <c r="BK13" s="30">
        <v>10</v>
      </c>
      <c r="BL13" s="33"/>
      <c r="BM13" s="18">
        <v>1621</v>
      </c>
      <c r="BN13" s="18">
        <v>1800</v>
      </c>
      <c r="BO13" s="18">
        <v>10</v>
      </c>
      <c r="BP13" s="1"/>
      <c r="BQ13" s="18">
        <v>5411</v>
      </c>
      <c r="BR13" s="18">
        <v>6010</v>
      </c>
      <c r="BS13" s="18">
        <v>10</v>
      </c>
      <c r="BT13" s="1"/>
      <c r="BU13" s="30">
        <v>233</v>
      </c>
      <c r="BV13" s="25">
        <v>258</v>
      </c>
      <c r="BW13" s="30">
        <v>10</v>
      </c>
      <c r="BX13" s="33"/>
      <c r="BY13" s="22">
        <v>252</v>
      </c>
      <c r="BZ13" s="23">
        <v>279</v>
      </c>
      <c r="CA13" s="22">
        <v>10</v>
      </c>
      <c r="CB13" s="33"/>
    </row>
    <row r="14" spans="1:80" x14ac:dyDescent="0.25">
      <c r="A14" s="22">
        <v>321</v>
      </c>
      <c r="B14" s="23">
        <v>352</v>
      </c>
      <c r="C14" s="22">
        <v>11</v>
      </c>
      <c r="E14" s="22">
        <v>241</v>
      </c>
      <c r="F14" s="23">
        <v>264</v>
      </c>
      <c r="G14" s="22">
        <v>11</v>
      </c>
      <c r="I14" s="22">
        <v>296</v>
      </c>
      <c r="J14" s="23">
        <v>325</v>
      </c>
      <c r="K14" s="22">
        <v>11</v>
      </c>
      <c r="M14" s="22">
        <v>296</v>
      </c>
      <c r="N14" s="23">
        <v>325</v>
      </c>
      <c r="O14" s="22">
        <v>11</v>
      </c>
      <c r="Q14" s="22">
        <v>321</v>
      </c>
      <c r="R14" s="23">
        <v>352</v>
      </c>
      <c r="S14" s="22">
        <v>11</v>
      </c>
      <c r="U14" s="22">
        <v>361</v>
      </c>
      <c r="V14" s="23">
        <v>396</v>
      </c>
      <c r="W14" s="22">
        <v>11</v>
      </c>
      <c r="Y14" s="22">
        <v>276</v>
      </c>
      <c r="Z14" s="23">
        <v>303</v>
      </c>
      <c r="AA14" s="22">
        <v>11</v>
      </c>
      <c r="AC14" s="22">
        <v>331</v>
      </c>
      <c r="AD14" s="23">
        <v>363</v>
      </c>
      <c r="AE14" s="22">
        <v>11</v>
      </c>
      <c r="AG14" s="22">
        <v>276</v>
      </c>
      <c r="AH14" s="23">
        <v>303</v>
      </c>
      <c r="AI14" s="22">
        <v>11</v>
      </c>
      <c r="AK14" s="22">
        <v>311</v>
      </c>
      <c r="AL14" s="23">
        <v>341</v>
      </c>
      <c r="AM14" s="22">
        <v>11</v>
      </c>
      <c r="AO14" s="22">
        <v>330</v>
      </c>
      <c r="AP14" s="23">
        <v>362</v>
      </c>
      <c r="AQ14" s="22">
        <v>11</v>
      </c>
      <c r="AR14" s="1"/>
      <c r="AS14" s="22">
        <v>279</v>
      </c>
      <c r="AT14" s="23">
        <v>306</v>
      </c>
      <c r="AU14" s="22">
        <v>11</v>
      </c>
      <c r="AV14" s="1"/>
      <c r="AW14" s="22">
        <v>313</v>
      </c>
      <c r="AX14" s="23">
        <v>343</v>
      </c>
      <c r="AY14" s="22">
        <v>11</v>
      </c>
      <c r="AZ14" s="1"/>
      <c r="BA14" s="22">
        <v>259</v>
      </c>
      <c r="BB14" s="23">
        <v>284</v>
      </c>
      <c r="BC14" s="22">
        <v>11</v>
      </c>
      <c r="BD14" s="1"/>
      <c r="BE14" s="22">
        <v>280</v>
      </c>
      <c r="BF14" s="23">
        <v>307</v>
      </c>
      <c r="BG14" s="22">
        <v>11</v>
      </c>
      <c r="BI14" s="126">
        <v>330</v>
      </c>
      <c r="BJ14" s="127">
        <v>362</v>
      </c>
      <c r="BK14" s="22">
        <v>11</v>
      </c>
      <c r="BM14" s="22">
        <v>1801</v>
      </c>
      <c r="BN14" s="22">
        <v>1980</v>
      </c>
      <c r="BO14" s="22">
        <v>11</v>
      </c>
      <c r="BQ14" s="22">
        <v>6011</v>
      </c>
      <c r="BR14" s="22">
        <v>6610</v>
      </c>
      <c r="BS14" s="22">
        <v>11</v>
      </c>
      <c r="BU14" s="22">
        <v>259</v>
      </c>
      <c r="BV14" s="127">
        <v>284</v>
      </c>
      <c r="BW14" s="22">
        <v>11</v>
      </c>
      <c r="BY14" s="22">
        <v>280</v>
      </c>
      <c r="BZ14" s="23">
        <v>307</v>
      </c>
      <c r="CA14" s="22">
        <v>11</v>
      </c>
    </row>
    <row r="15" spans="1:80" x14ac:dyDescent="0.25">
      <c r="A15" s="22">
        <v>353</v>
      </c>
      <c r="B15" s="23">
        <v>384</v>
      </c>
      <c r="C15" s="22">
        <v>12</v>
      </c>
      <c r="E15" s="22">
        <v>265</v>
      </c>
      <c r="F15" s="23">
        <v>288</v>
      </c>
      <c r="G15" s="22">
        <v>12</v>
      </c>
      <c r="I15" s="22">
        <v>326</v>
      </c>
      <c r="J15" s="23">
        <v>354</v>
      </c>
      <c r="K15" s="22">
        <v>12</v>
      </c>
      <c r="M15" s="22">
        <v>326</v>
      </c>
      <c r="N15" s="23">
        <v>354</v>
      </c>
      <c r="O15" s="22">
        <v>12</v>
      </c>
      <c r="Q15" s="22">
        <v>353</v>
      </c>
      <c r="R15" s="23">
        <v>384</v>
      </c>
      <c r="S15" s="22">
        <v>12</v>
      </c>
      <c r="U15" s="22">
        <v>397</v>
      </c>
      <c r="V15" s="23">
        <v>432</v>
      </c>
      <c r="W15" s="22">
        <v>12</v>
      </c>
      <c r="Y15" s="22">
        <v>304</v>
      </c>
      <c r="Z15" s="23">
        <v>330</v>
      </c>
      <c r="AA15" s="22">
        <v>12</v>
      </c>
      <c r="AC15" s="22">
        <v>364</v>
      </c>
      <c r="AD15" s="23">
        <v>396</v>
      </c>
      <c r="AE15" s="22">
        <v>12</v>
      </c>
      <c r="AG15" s="22">
        <v>304</v>
      </c>
      <c r="AH15" s="23">
        <v>330</v>
      </c>
      <c r="AI15" s="22">
        <v>12</v>
      </c>
      <c r="AK15" s="22">
        <v>342</v>
      </c>
      <c r="AL15" s="23">
        <v>372</v>
      </c>
      <c r="AM15" s="22">
        <v>12</v>
      </c>
      <c r="AO15" s="22">
        <v>363</v>
      </c>
      <c r="AP15" s="23">
        <v>395</v>
      </c>
      <c r="AQ15" s="22">
        <v>12</v>
      </c>
      <c r="AS15" s="22">
        <v>307</v>
      </c>
      <c r="AT15" s="23">
        <v>333</v>
      </c>
      <c r="AU15" s="22">
        <v>12</v>
      </c>
      <c r="AW15" s="22">
        <v>344</v>
      </c>
      <c r="AX15" s="23">
        <v>374</v>
      </c>
      <c r="AY15" s="22">
        <v>12</v>
      </c>
      <c r="BA15" s="22">
        <v>285</v>
      </c>
      <c r="BB15" s="23">
        <v>310</v>
      </c>
      <c r="BC15" s="22">
        <v>12</v>
      </c>
      <c r="BE15" s="22">
        <v>308</v>
      </c>
      <c r="BF15" s="23">
        <v>335</v>
      </c>
      <c r="BG15" s="22">
        <v>12</v>
      </c>
      <c r="BI15" s="126">
        <v>363</v>
      </c>
      <c r="BJ15" s="127">
        <v>395</v>
      </c>
      <c r="BK15" s="22">
        <v>12</v>
      </c>
      <c r="BM15" s="22">
        <v>1981</v>
      </c>
      <c r="BN15" s="22">
        <v>2160</v>
      </c>
      <c r="BO15" s="22">
        <v>12</v>
      </c>
      <c r="BQ15" s="22">
        <v>6611</v>
      </c>
      <c r="BR15" s="22">
        <v>7210</v>
      </c>
      <c r="BS15" s="22">
        <v>12</v>
      </c>
      <c r="BU15" s="22">
        <v>285</v>
      </c>
      <c r="BV15" s="127">
        <v>310</v>
      </c>
      <c r="BW15" s="22">
        <v>12</v>
      </c>
      <c r="BY15" s="22">
        <v>308</v>
      </c>
      <c r="BZ15" s="23">
        <v>335</v>
      </c>
      <c r="CA15" s="22">
        <v>12</v>
      </c>
    </row>
    <row r="16" spans="1:80" x14ac:dyDescent="0.25">
      <c r="A16" s="22">
        <v>385</v>
      </c>
      <c r="B16" s="23">
        <v>416</v>
      </c>
      <c r="C16" s="22">
        <v>13</v>
      </c>
      <c r="E16" s="22">
        <v>289</v>
      </c>
      <c r="F16" s="23">
        <v>312</v>
      </c>
      <c r="G16" s="22">
        <v>13</v>
      </c>
      <c r="I16" s="22">
        <v>355</v>
      </c>
      <c r="J16" s="23">
        <v>384</v>
      </c>
      <c r="K16" s="22">
        <v>13</v>
      </c>
      <c r="M16" s="22">
        <v>355</v>
      </c>
      <c r="N16" s="23">
        <v>384</v>
      </c>
      <c r="O16" s="22">
        <v>13</v>
      </c>
      <c r="Q16" s="22">
        <v>385</v>
      </c>
      <c r="R16" s="23">
        <v>416</v>
      </c>
      <c r="S16" s="22">
        <v>13</v>
      </c>
      <c r="U16" s="22">
        <v>433</v>
      </c>
      <c r="V16" s="23">
        <v>468</v>
      </c>
      <c r="W16" s="22">
        <v>13</v>
      </c>
      <c r="Y16" s="22">
        <v>331</v>
      </c>
      <c r="Z16" s="23">
        <v>358</v>
      </c>
      <c r="AA16" s="22">
        <v>13</v>
      </c>
      <c r="AC16" s="22">
        <v>397</v>
      </c>
      <c r="AD16" s="23">
        <v>429</v>
      </c>
      <c r="AE16" s="22">
        <v>13</v>
      </c>
      <c r="AG16" s="22">
        <v>331</v>
      </c>
      <c r="AH16" s="23">
        <v>358</v>
      </c>
      <c r="AI16" s="22">
        <v>13</v>
      </c>
      <c r="AK16" s="22">
        <v>373</v>
      </c>
      <c r="AL16" s="23">
        <v>403</v>
      </c>
      <c r="AM16" s="22">
        <v>13</v>
      </c>
      <c r="AO16" s="22">
        <v>396</v>
      </c>
      <c r="AP16" s="23">
        <v>427</v>
      </c>
      <c r="AQ16" s="22">
        <v>13</v>
      </c>
      <c r="AS16" s="22">
        <v>334</v>
      </c>
      <c r="AT16" s="23">
        <v>361</v>
      </c>
      <c r="AU16" s="22">
        <v>13</v>
      </c>
      <c r="AW16" s="22">
        <v>375</v>
      </c>
      <c r="AX16" s="23">
        <v>405</v>
      </c>
      <c r="AY16" s="22">
        <v>13</v>
      </c>
      <c r="BA16" s="22">
        <v>311</v>
      </c>
      <c r="BB16" s="23">
        <v>335</v>
      </c>
      <c r="BC16" s="22">
        <v>13</v>
      </c>
      <c r="BE16" s="22">
        <v>336</v>
      </c>
      <c r="BF16" s="23">
        <v>362</v>
      </c>
      <c r="BG16" s="22">
        <v>13</v>
      </c>
      <c r="BI16" s="126">
        <v>396</v>
      </c>
      <c r="BJ16" s="127">
        <v>427</v>
      </c>
      <c r="BK16" s="22">
        <v>13</v>
      </c>
      <c r="BM16" s="22">
        <v>2161</v>
      </c>
      <c r="BN16" s="22">
        <v>2340</v>
      </c>
      <c r="BO16" s="22">
        <v>13</v>
      </c>
      <c r="BQ16" s="22">
        <v>7211</v>
      </c>
      <c r="BR16" s="22">
        <v>7810</v>
      </c>
      <c r="BS16" s="22">
        <v>13</v>
      </c>
      <c r="BU16" s="22">
        <v>311</v>
      </c>
      <c r="BV16" s="127">
        <v>335</v>
      </c>
      <c r="BW16" s="22">
        <v>13</v>
      </c>
      <c r="BY16" s="22">
        <v>336</v>
      </c>
      <c r="BZ16" s="23">
        <v>362</v>
      </c>
      <c r="CA16" s="22">
        <v>13</v>
      </c>
    </row>
    <row r="17" spans="1:79" x14ac:dyDescent="0.25">
      <c r="A17" s="22">
        <v>417</v>
      </c>
      <c r="B17" s="23">
        <v>448</v>
      </c>
      <c r="C17" s="22">
        <v>14</v>
      </c>
      <c r="E17" s="22">
        <v>313</v>
      </c>
      <c r="F17" s="23">
        <v>336</v>
      </c>
      <c r="G17" s="22">
        <v>14</v>
      </c>
      <c r="I17" s="22">
        <v>385</v>
      </c>
      <c r="J17" s="23">
        <v>413</v>
      </c>
      <c r="K17" s="22">
        <v>14</v>
      </c>
      <c r="M17" s="22">
        <v>385</v>
      </c>
      <c r="N17" s="23">
        <v>413</v>
      </c>
      <c r="O17" s="22">
        <v>14</v>
      </c>
      <c r="Q17" s="22">
        <v>417</v>
      </c>
      <c r="R17" s="23">
        <v>448</v>
      </c>
      <c r="S17" s="22">
        <v>14</v>
      </c>
      <c r="U17" s="22">
        <v>469</v>
      </c>
      <c r="V17" s="23">
        <v>504</v>
      </c>
      <c r="W17" s="22">
        <v>14</v>
      </c>
      <c r="Y17" s="22">
        <v>359</v>
      </c>
      <c r="Z17" s="23">
        <v>385</v>
      </c>
      <c r="AA17" s="22">
        <v>14</v>
      </c>
      <c r="AC17" s="22">
        <v>430</v>
      </c>
      <c r="AD17" s="23">
        <v>462</v>
      </c>
      <c r="AE17" s="22">
        <v>14</v>
      </c>
      <c r="AG17" s="22">
        <v>359</v>
      </c>
      <c r="AH17" s="23">
        <v>385</v>
      </c>
      <c r="AI17" s="22">
        <v>14</v>
      </c>
      <c r="AK17" s="22">
        <v>404</v>
      </c>
      <c r="AL17" s="23">
        <v>434</v>
      </c>
      <c r="AM17" s="22">
        <v>14</v>
      </c>
      <c r="AO17" s="22">
        <v>428</v>
      </c>
      <c r="AP17" s="23">
        <v>460</v>
      </c>
      <c r="AQ17" s="22">
        <v>14</v>
      </c>
      <c r="AS17" s="22">
        <v>362</v>
      </c>
      <c r="AT17" s="23">
        <v>389</v>
      </c>
      <c r="AU17" s="22">
        <v>14</v>
      </c>
      <c r="AW17" s="22">
        <v>406</v>
      </c>
      <c r="AX17" s="23">
        <v>436</v>
      </c>
      <c r="AY17" s="22">
        <v>14</v>
      </c>
      <c r="BA17" s="22">
        <v>336</v>
      </c>
      <c r="BB17" s="23">
        <v>361</v>
      </c>
      <c r="BC17" s="22">
        <v>14</v>
      </c>
      <c r="BE17" s="22">
        <v>363</v>
      </c>
      <c r="BF17" s="23">
        <v>390</v>
      </c>
      <c r="BG17" s="22">
        <v>14</v>
      </c>
      <c r="BI17" s="126">
        <v>428</v>
      </c>
      <c r="BJ17" s="127">
        <v>460</v>
      </c>
      <c r="BK17" s="22">
        <v>14</v>
      </c>
      <c r="BM17" s="22">
        <v>2341</v>
      </c>
      <c r="BN17" s="22">
        <v>2520</v>
      </c>
      <c r="BO17" s="22">
        <v>14</v>
      </c>
      <c r="BQ17" s="22">
        <v>7811</v>
      </c>
      <c r="BR17" s="22">
        <v>8410</v>
      </c>
      <c r="BS17" s="22">
        <v>14</v>
      </c>
      <c r="BU17" s="22">
        <v>336</v>
      </c>
      <c r="BV17" s="127">
        <v>361</v>
      </c>
      <c r="BW17" s="22">
        <v>14</v>
      </c>
      <c r="BY17" s="22">
        <v>363</v>
      </c>
      <c r="BZ17" s="23">
        <v>390</v>
      </c>
      <c r="CA17" s="22">
        <v>14</v>
      </c>
    </row>
    <row r="18" spans="1:79" x14ac:dyDescent="0.25">
      <c r="A18" s="22">
        <v>449</v>
      </c>
      <c r="B18" s="23">
        <v>480</v>
      </c>
      <c r="C18" s="22">
        <v>15</v>
      </c>
      <c r="E18" s="22">
        <v>337</v>
      </c>
      <c r="F18" s="23">
        <v>360</v>
      </c>
      <c r="G18" s="22">
        <v>15</v>
      </c>
      <c r="I18" s="22">
        <v>414</v>
      </c>
      <c r="J18" s="23">
        <v>443</v>
      </c>
      <c r="K18" s="22">
        <v>15</v>
      </c>
      <c r="M18" s="22">
        <v>414</v>
      </c>
      <c r="N18" s="23">
        <v>443</v>
      </c>
      <c r="O18" s="22">
        <v>15</v>
      </c>
      <c r="Q18" s="22">
        <v>449</v>
      </c>
      <c r="R18" s="23">
        <v>480</v>
      </c>
      <c r="S18" s="22">
        <v>15</v>
      </c>
      <c r="U18" s="22">
        <v>505</v>
      </c>
      <c r="V18" s="23">
        <v>540</v>
      </c>
      <c r="W18" s="22">
        <v>15</v>
      </c>
      <c r="Y18" s="22">
        <v>386</v>
      </c>
      <c r="Z18" s="23">
        <v>413</v>
      </c>
      <c r="AA18" s="22">
        <v>15</v>
      </c>
      <c r="AC18" s="22">
        <v>463</v>
      </c>
      <c r="AD18" s="23">
        <v>495</v>
      </c>
      <c r="AE18" s="22">
        <v>15</v>
      </c>
      <c r="AG18" s="22">
        <v>386</v>
      </c>
      <c r="AH18" s="23">
        <v>413</v>
      </c>
      <c r="AI18" s="22">
        <v>15</v>
      </c>
      <c r="AK18" s="22">
        <v>435</v>
      </c>
      <c r="AL18" s="23">
        <v>465</v>
      </c>
      <c r="AM18" s="22">
        <v>15</v>
      </c>
      <c r="AO18" s="22">
        <v>461</v>
      </c>
      <c r="AP18" s="23">
        <v>493</v>
      </c>
      <c r="AQ18" s="22">
        <v>15</v>
      </c>
      <c r="AS18" s="22">
        <v>390</v>
      </c>
      <c r="AT18" s="23">
        <v>417</v>
      </c>
      <c r="AU18" s="22">
        <v>15</v>
      </c>
      <c r="AW18" s="22">
        <v>437</v>
      </c>
      <c r="AX18" s="23">
        <v>468</v>
      </c>
      <c r="AY18" s="22">
        <v>15</v>
      </c>
      <c r="BA18" s="22">
        <v>362</v>
      </c>
      <c r="BB18" s="23">
        <v>387</v>
      </c>
      <c r="BC18" s="22">
        <v>15</v>
      </c>
      <c r="BE18" s="22">
        <v>391</v>
      </c>
      <c r="BF18" s="23">
        <v>418</v>
      </c>
      <c r="BG18" s="22">
        <v>15</v>
      </c>
      <c r="BI18" s="126">
        <v>461</v>
      </c>
      <c r="BJ18" s="127">
        <v>493</v>
      </c>
      <c r="BK18" s="22">
        <v>15</v>
      </c>
      <c r="BM18" s="22">
        <v>2521</v>
      </c>
      <c r="BN18" s="22">
        <v>2700</v>
      </c>
      <c r="BO18" s="22">
        <v>15</v>
      </c>
      <c r="BQ18" s="22">
        <v>8411</v>
      </c>
      <c r="BR18" s="22">
        <v>9010</v>
      </c>
      <c r="BS18" s="22">
        <v>15</v>
      </c>
      <c r="BU18" s="22">
        <v>362</v>
      </c>
      <c r="BV18" s="127">
        <v>387</v>
      </c>
      <c r="BW18" s="22">
        <v>15</v>
      </c>
      <c r="BY18" s="22">
        <v>391</v>
      </c>
      <c r="BZ18" s="23">
        <v>418</v>
      </c>
      <c r="CA18" s="22">
        <v>15</v>
      </c>
    </row>
    <row r="19" spans="1:79" x14ac:dyDescent="0.25">
      <c r="A19" s="22">
        <v>481</v>
      </c>
      <c r="B19" s="23">
        <v>512</v>
      </c>
      <c r="C19" s="22">
        <v>16</v>
      </c>
      <c r="E19" s="22">
        <v>361</v>
      </c>
      <c r="F19" s="23">
        <v>384</v>
      </c>
      <c r="G19" s="22">
        <v>16</v>
      </c>
      <c r="I19" s="22">
        <v>444</v>
      </c>
      <c r="J19" s="23">
        <v>472</v>
      </c>
      <c r="K19" s="22">
        <v>16</v>
      </c>
      <c r="M19" s="22">
        <v>444</v>
      </c>
      <c r="N19" s="23">
        <v>472</v>
      </c>
      <c r="O19" s="22">
        <v>16</v>
      </c>
      <c r="Q19" s="22">
        <v>481</v>
      </c>
      <c r="R19" s="23">
        <v>512</v>
      </c>
      <c r="S19" s="22">
        <v>16</v>
      </c>
      <c r="U19" s="22">
        <v>541</v>
      </c>
      <c r="V19" s="23">
        <v>576</v>
      </c>
      <c r="W19" s="22">
        <v>16</v>
      </c>
      <c r="Y19" s="22">
        <v>414</v>
      </c>
      <c r="Z19" s="23">
        <v>440</v>
      </c>
      <c r="AA19" s="22">
        <v>16</v>
      </c>
      <c r="AC19" s="22">
        <v>496</v>
      </c>
      <c r="AD19" s="23">
        <v>528</v>
      </c>
      <c r="AE19" s="22">
        <v>16</v>
      </c>
      <c r="AG19" s="22">
        <v>414</v>
      </c>
      <c r="AH19" s="23">
        <v>440</v>
      </c>
      <c r="AI19" s="22">
        <v>16</v>
      </c>
      <c r="AK19" s="22">
        <v>466</v>
      </c>
      <c r="AL19" s="23">
        <v>496</v>
      </c>
      <c r="AM19" s="22">
        <v>16</v>
      </c>
      <c r="AO19" s="22">
        <v>494</v>
      </c>
      <c r="AP19" s="23">
        <v>526</v>
      </c>
      <c r="AQ19" s="22">
        <v>16</v>
      </c>
      <c r="AS19" s="22">
        <v>418</v>
      </c>
      <c r="AT19" s="23">
        <v>445</v>
      </c>
      <c r="AU19" s="22">
        <v>16</v>
      </c>
      <c r="AW19" s="22">
        <v>469</v>
      </c>
      <c r="AX19" s="23">
        <v>499</v>
      </c>
      <c r="AY19" s="22">
        <v>16</v>
      </c>
      <c r="BA19" s="22">
        <v>388</v>
      </c>
      <c r="BB19" s="23">
        <v>413</v>
      </c>
      <c r="BC19" s="22">
        <v>16</v>
      </c>
      <c r="BE19" s="22">
        <v>419</v>
      </c>
      <c r="BF19" s="23">
        <v>446</v>
      </c>
      <c r="BG19" s="22">
        <v>16</v>
      </c>
      <c r="BI19" s="126">
        <v>494</v>
      </c>
      <c r="BJ19" s="127">
        <v>526</v>
      </c>
      <c r="BK19" s="22">
        <v>16</v>
      </c>
      <c r="BM19" s="22">
        <v>2701</v>
      </c>
      <c r="BN19" s="22">
        <v>2880</v>
      </c>
      <c r="BO19" s="22">
        <v>16</v>
      </c>
      <c r="BQ19" s="22">
        <v>9011</v>
      </c>
      <c r="BR19" s="22">
        <v>9610</v>
      </c>
      <c r="BS19" s="22">
        <v>16</v>
      </c>
      <c r="BU19" s="22">
        <v>388</v>
      </c>
      <c r="BV19" s="127">
        <v>413</v>
      </c>
      <c r="BW19" s="22">
        <v>16</v>
      </c>
      <c r="BY19" s="22">
        <v>419</v>
      </c>
      <c r="BZ19" s="23">
        <v>446</v>
      </c>
      <c r="CA19" s="22">
        <v>16</v>
      </c>
    </row>
    <row r="20" spans="1:79" x14ac:dyDescent="0.25">
      <c r="A20" s="22">
        <v>513</v>
      </c>
      <c r="B20" s="23">
        <v>544</v>
      </c>
      <c r="C20" s="22">
        <v>17</v>
      </c>
      <c r="E20" s="22">
        <v>385</v>
      </c>
      <c r="F20" s="23">
        <v>408</v>
      </c>
      <c r="G20" s="22">
        <v>17</v>
      </c>
      <c r="I20" s="22">
        <v>473</v>
      </c>
      <c r="J20" s="23">
        <v>502</v>
      </c>
      <c r="K20" s="22">
        <v>17</v>
      </c>
      <c r="M20" s="22">
        <v>473</v>
      </c>
      <c r="N20" s="23">
        <v>502</v>
      </c>
      <c r="O20" s="22">
        <v>17</v>
      </c>
      <c r="Q20" s="22">
        <v>513</v>
      </c>
      <c r="R20" s="23">
        <v>544</v>
      </c>
      <c r="S20" s="22">
        <v>17</v>
      </c>
      <c r="U20" s="22">
        <v>577</v>
      </c>
      <c r="V20" s="23">
        <v>612</v>
      </c>
      <c r="W20" s="22">
        <v>17</v>
      </c>
      <c r="Y20" s="22">
        <v>441</v>
      </c>
      <c r="Z20" s="23">
        <v>468</v>
      </c>
      <c r="AA20" s="22">
        <v>17</v>
      </c>
      <c r="AC20" s="22">
        <v>529</v>
      </c>
      <c r="AD20" s="23">
        <v>561</v>
      </c>
      <c r="AE20" s="22">
        <v>17</v>
      </c>
      <c r="AG20" s="22">
        <v>441</v>
      </c>
      <c r="AH20" s="23">
        <v>468</v>
      </c>
      <c r="AI20" s="22">
        <v>17</v>
      </c>
      <c r="AK20" s="22">
        <v>497</v>
      </c>
      <c r="AL20" s="23">
        <v>527</v>
      </c>
      <c r="AM20" s="22">
        <v>17</v>
      </c>
      <c r="AO20" s="22">
        <v>527</v>
      </c>
      <c r="AP20" s="23">
        <v>559</v>
      </c>
      <c r="AQ20" s="22">
        <v>17</v>
      </c>
      <c r="AS20" s="22">
        <v>446</v>
      </c>
      <c r="AT20" s="23">
        <v>473</v>
      </c>
      <c r="AU20" s="22">
        <v>17</v>
      </c>
      <c r="AW20" s="22">
        <v>500</v>
      </c>
      <c r="AX20" s="23">
        <v>530</v>
      </c>
      <c r="AY20" s="22">
        <v>17</v>
      </c>
      <c r="BA20" s="22">
        <v>414</v>
      </c>
      <c r="BB20" s="23">
        <v>439</v>
      </c>
      <c r="BC20" s="22">
        <v>17</v>
      </c>
      <c r="BE20" s="22">
        <v>447</v>
      </c>
      <c r="BF20" s="23">
        <v>474</v>
      </c>
      <c r="BG20" s="22">
        <v>17</v>
      </c>
      <c r="BI20" s="126">
        <v>527</v>
      </c>
      <c r="BJ20" s="127">
        <v>559</v>
      </c>
      <c r="BK20" s="22">
        <v>17</v>
      </c>
      <c r="BM20" s="22">
        <v>2881</v>
      </c>
      <c r="BN20" s="22">
        <v>3060</v>
      </c>
      <c r="BO20" s="22">
        <v>17</v>
      </c>
      <c r="BQ20" s="22">
        <v>9611</v>
      </c>
      <c r="BR20" s="22">
        <v>10210</v>
      </c>
      <c r="BS20" s="22">
        <v>17</v>
      </c>
      <c r="BU20" s="22">
        <v>414</v>
      </c>
      <c r="BV20" s="127">
        <v>439</v>
      </c>
      <c r="BW20" s="22">
        <v>17</v>
      </c>
      <c r="BY20" s="22">
        <v>447</v>
      </c>
      <c r="BZ20" s="23">
        <v>474</v>
      </c>
      <c r="CA20" s="22">
        <v>17</v>
      </c>
    </row>
    <row r="21" spans="1:79" x14ac:dyDescent="0.25">
      <c r="A21" s="22">
        <v>545</v>
      </c>
      <c r="B21" s="23">
        <v>576</v>
      </c>
      <c r="C21" s="22">
        <v>18</v>
      </c>
      <c r="E21" s="22">
        <v>409</v>
      </c>
      <c r="F21" s="23">
        <v>432</v>
      </c>
      <c r="G21" s="22">
        <v>18</v>
      </c>
      <c r="I21" s="22">
        <v>503</v>
      </c>
      <c r="J21" s="23">
        <v>531</v>
      </c>
      <c r="K21" s="22">
        <v>18</v>
      </c>
      <c r="M21" s="22">
        <v>503</v>
      </c>
      <c r="N21" s="23">
        <v>531</v>
      </c>
      <c r="O21" s="22">
        <v>18</v>
      </c>
      <c r="Q21" s="22">
        <v>545</v>
      </c>
      <c r="R21" s="23">
        <v>576</v>
      </c>
      <c r="S21" s="22">
        <v>18</v>
      </c>
      <c r="U21" s="22">
        <v>613</v>
      </c>
      <c r="V21" s="23">
        <v>648</v>
      </c>
      <c r="W21" s="22">
        <v>18</v>
      </c>
      <c r="Y21" s="22">
        <v>469</v>
      </c>
      <c r="Z21" s="23">
        <v>495</v>
      </c>
      <c r="AA21" s="22">
        <v>18</v>
      </c>
      <c r="AC21" s="22">
        <v>562</v>
      </c>
      <c r="AD21" s="23">
        <v>594</v>
      </c>
      <c r="AE21" s="22">
        <v>18</v>
      </c>
      <c r="AG21" s="22">
        <v>469</v>
      </c>
      <c r="AH21" s="23">
        <v>495</v>
      </c>
      <c r="AI21" s="22">
        <v>18</v>
      </c>
      <c r="AK21" s="22">
        <v>528</v>
      </c>
      <c r="AL21" s="23">
        <v>558</v>
      </c>
      <c r="AM21" s="22">
        <v>18</v>
      </c>
      <c r="AO21" s="22">
        <v>560</v>
      </c>
      <c r="AP21" s="23">
        <v>592</v>
      </c>
      <c r="AQ21" s="22">
        <v>18</v>
      </c>
      <c r="AS21" s="22">
        <v>474</v>
      </c>
      <c r="AT21" s="23">
        <v>500</v>
      </c>
      <c r="AU21" s="22">
        <v>18</v>
      </c>
      <c r="AW21" s="22">
        <v>531</v>
      </c>
      <c r="AX21" s="23">
        <v>561</v>
      </c>
      <c r="AY21" s="22">
        <v>18</v>
      </c>
      <c r="BA21" s="22">
        <v>440</v>
      </c>
      <c r="BB21" s="23">
        <v>465</v>
      </c>
      <c r="BC21" s="22">
        <v>18</v>
      </c>
      <c r="BE21" s="22">
        <v>475</v>
      </c>
      <c r="BF21" s="23">
        <v>502</v>
      </c>
      <c r="BG21" s="22">
        <v>18</v>
      </c>
      <c r="BI21" s="126">
        <v>560</v>
      </c>
      <c r="BJ21" s="127">
        <v>592</v>
      </c>
      <c r="BK21" s="22">
        <v>18</v>
      </c>
      <c r="BM21" s="22">
        <v>3061</v>
      </c>
      <c r="BN21" s="22">
        <v>3240</v>
      </c>
      <c r="BO21" s="22">
        <v>18</v>
      </c>
      <c r="BQ21" s="22">
        <v>10211</v>
      </c>
      <c r="BR21" s="22">
        <v>10810</v>
      </c>
      <c r="BS21" s="22">
        <v>18</v>
      </c>
      <c r="BU21" s="22">
        <v>440</v>
      </c>
      <c r="BV21" s="127">
        <v>465</v>
      </c>
      <c r="BW21" s="22">
        <v>18</v>
      </c>
      <c r="BY21" s="22">
        <v>475</v>
      </c>
      <c r="BZ21" s="23">
        <v>502</v>
      </c>
      <c r="CA21" s="22">
        <v>18</v>
      </c>
    </row>
    <row r="22" spans="1:79" x14ac:dyDescent="0.25">
      <c r="A22" s="22">
        <v>577</v>
      </c>
      <c r="B22" s="23">
        <v>608</v>
      </c>
      <c r="C22" s="22">
        <v>19</v>
      </c>
      <c r="E22" s="22">
        <v>433</v>
      </c>
      <c r="F22" s="23">
        <v>456</v>
      </c>
      <c r="G22" s="22">
        <v>19</v>
      </c>
      <c r="I22" s="22">
        <v>532</v>
      </c>
      <c r="J22" s="23">
        <v>561</v>
      </c>
      <c r="K22" s="22">
        <v>19</v>
      </c>
      <c r="M22" s="22">
        <v>532</v>
      </c>
      <c r="N22" s="23">
        <v>561</v>
      </c>
      <c r="O22" s="22">
        <v>19</v>
      </c>
      <c r="Q22" s="22">
        <v>577</v>
      </c>
      <c r="R22" s="23">
        <v>608</v>
      </c>
      <c r="S22" s="22">
        <v>19</v>
      </c>
      <c r="U22" s="22">
        <v>649</v>
      </c>
      <c r="V22" s="23">
        <v>684</v>
      </c>
      <c r="W22" s="22">
        <v>19</v>
      </c>
      <c r="Y22" s="22">
        <v>496</v>
      </c>
      <c r="Z22" s="23">
        <v>523</v>
      </c>
      <c r="AA22" s="22">
        <v>19</v>
      </c>
      <c r="AC22" s="22">
        <v>595</v>
      </c>
      <c r="AD22" s="23">
        <v>627</v>
      </c>
      <c r="AE22" s="22">
        <v>19</v>
      </c>
      <c r="AG22" s="22">
        <v>496</v>
      </c>
      <c r="AH22" s="23">
        <v>523</v>
      </c>
      <c r="AI22" s="22">
        <v>19</v>
      </c>
      <c r="AK22" s="22">
        <v>559</v>
      </c>
      <c r="AL22" s="23">
        <v>589</v>
      </c>
      <c r="AM22" s="22">
        <v>19</v>
      </c>
      <c r="AO22" s="22">
        <v>593</v>
      </c>
      <c r="AP22" s="23">
        <v>625</v>
      </c>
      <c r="AQ22" s="22">
        <v>19</v>
      </c>
      <c r="AS22" s="22">
        <v>501</v>
      </c>
      <c r="AT22" s="23">
        <v>528</v>
      </c>
      <c r="AU22" s="22">
        <v>19</v>
      </c>
      <c r="AW22" s="22">
        <v>562</v>
      </c>
      <c r="AX22" s="23">
        <v>592</v>
      </c>
      <c r="AY22" s="22">
        <v>19</v>
      </c>
      <c r="BA22" s="22">
        <v>466</v>
      </c>
      <c r="BB22" s="23">
        <v>490</v>
      </c>
      <c r="BC22" s="22">
        <v>19</v>
      </c>
      <c r="BE22" s="22">
        <v>503</v>
      </c>
      <c r="BF22" s="23">
        <v>530</v>
      </c>
      <c r="BG22" s="22">
        <v>19</v>
      </c>
      <c r="BI22" s="126">
        <v>593</v>
      </c>
      <c r="BJ22" s="127">
        <v>625</v>
      </c>
      <c r="BK22" s="22">
        <v>19</v>
      </c>
      <c r="BM22" s="22">
        <v>3241</v>
      </c>
      <c r="BN22" s="22">
        <v>3420</v>
      </c>
      <c r="BO22" s="22">
        <v>19</v>
      </c>
      <c r="BQ22" s="22">
        <v>10811</v>
      </c>
      <c r="BR22" s="22">
        <v>11410</v>
      </c>
      <c r="BS22" s="22">
        <v>19</v>
      </c>
      <c r="BU22" s="22">
        <v>466</v>
      </c>
      <c r="BV22" s="127">
        <v>490</v>
      </c>
      <c r="BW22" s="22">
        <v>19</v>
      </c>
      <c r="BY22" s="22">
        <v>503</v>
      </c>
      <c r="BZ22" s="23">
        <v>530</v>
      </c>
      <c r="CA22" s="22">
        <v>19</v>
      </c>
    </row>
    <row r="23" spans="1:79" x14ac:dyDescent="0.25">
      <c r="A23" s="22">
        <v>609</v>
      </c>
      <c r="B23" s="23">
        <v>640</v>
      </c>
      <c r="C23" s="22">
        <v>20</v>
      </c>
      <c r="E23" s="22">
        <v>457</v>
      </c>
      <c r="F23" s="23">
        <v>480</v>
      </c>
      <c r="G23" s="22">
        <v>20</v>
      </c>
      <c r="I23" s="22">
        <v>562</v>
      </c>
      <c r="J23" s="23">
        <v>590</v>
      </c>
      <c r="K23" s="22">
        <v>20</v>
      </c>
      <c r="M23" s="22">
        <v>562</v>
      </c>
      <c r="N23" s="23">
        <v>590</v>
      </c>
      <c r="O23" s="22">
        <v>20</v>
      </c>
      <c r="Q23" s="22">
        <v>609</v>
      </c>
      <c r="R23" s="23">
        <v>640</v>
      </c>
      <c r="S23" s="22">
        <v>20</v>
      </c>
      <c r="U23" s="22">
        <v>685</v>
      </c>
      <c r="V23" s="23">
        <v>720</v>
      </c>
      <c r="W23" s="22">
        <v>20</v>
      </c>
      <c r="Y23" s="22">
        <v>524</v>
      </c>
      <c r="Z23" s="23">
        <v>550</v>
      </c>
      <c r="AA23" s="22">
        <v>20</v>
      </c>
      <c r="AC23" s="22">
        <v>628</v>
      </c>
      <c r="AD23" s="23">
        <v>660</v>
      </c>
      <c r="AE23" s="22">
        <v>20</v>
      </c>
      <c r="AG23" s="22">
        <v>524</v>
      </c>
      <c r="AH23" s="23">
        <v>550</v>
      </c>
      <c r="AI23" s="22">
        <v>20</v>
      </c>
      <c r="AK23" s="22">
        <v>590</v>
      </c>
      <c r="AL23" s="23">
        <v>620</v>
      </c>
      <c r="AM23" s="22">
        <v>20</v>
      </c>
      <c r="AO23" s="22">
        <v>626</v>
      </c>
      <c r="AP23" s="23">
        <v>658</v>
      </c>
      <c r="AQ23" s="22">
        <v>20</v>
      </c>
      <c r="AS23" s="22">
        <v>529</v>
      </c>
      <c r="AT23" s="23">
        <v>556</v>
      </c>
      <c r="AU23" s="22">
        <v>20</v>
      </c>
      <c r="AW23" s="22">
        <v>593</v>
      </c>
      <c r="AX23" s="23">
        <v>624</v>
      </c>
      <c r="AY23" s="22">
        <v>20</v>
      </c>
      <c r="BA23" s="22">
        <v>491</v>
      </c>
      <c r="BB23" s="23">
        <v>516</v>
      </c>
      <c r="BC23" s="22">
        <v>20</v>
      </c>
      <c r="BE23" s="22">
        <v>531</v>
      </c>
      <c r="BF23" s="23">
        <v>558</v>
      </c>
      <c r="BG23" s="22">
        <v>20</v>
      </c>
      <c r="BI23" s="126">
        <v>626</v>
      </c>
      <c r="BJ23" s="127">
        <v>658</v>
      </c>
      <c r="BK23" s="22">
        <v>20</v>
      </c>
      <c r="BM23" s="22">
        <v>3421</v>
      </c>
      <c r="BN23" s="22">
        <v>3600</v>
      </c>
      <c r="BO23" s="22">
        <v>20</v>
      </c>
      <c r="BQ23" s="22">
        <v>11411</v>
      </c>
      <c r="BR23" s="22">
        <v>12010</v>
      </c>
      <c r="BS23" s="22">
        <v>20</v>
      </c>
      <c r="BU23" s="22">
        <v>491</v>
      </c>
      <c r="BV23" s="127">
        <v>516</v>
      </c>
      <c r="BW23" s="22">
        <v>20</v>
      </c>
      <c r="BY23" s="22">
        <v>531</v>
      </c>
      <c r="BZ23" s="23">
        <v>558</v>
      </c>
      <c r="CA23" s="22">
        <v>20</v>
      </c>
    </row>
    <row r="24" spans="1:79" x14ac:dyDescent="0.25">
      <c r="A24" s="22">
        <v>641</v>
      </c>
      <c r="B24" s="23">
        <v>672</v>
      </c>
      <c r="C24" s="22">
        <v>21</v>
      </c>
      <c r="E24" s="22">
        <v>481</v>
      </c>
      <c r="F24" s="23">
        <v>504</v>
      </c>
      <c r="G24" s="22">
        <v>21</v>
      </c>
      <c r="I24" s="22">
        <v>591</v>
      </c>
      <c r="J24" s="23">
        <v>620</v>
      </c>
      <c r="K24" s="22">
        <v>21</v>
      </c>
      <c r="M24" s="22">
        <v>591</v>
      </c>
      <c r="N24" s="23">
        <v>620</v>
      </c>
      <c r="O24" s="22">
        <v>21</v>
      </c>
      <c r="Q24" s="22">
        <v>641</v>
      </c>
      <c r="R24" s="23">
        <v>672</v>
      </c>
      <c r="S24" s="22">
        <v>21</v>
      </c>
      <c r="U24" s="22">
        <v>721</v>
      </c>
      <c r="V24" s="23">
        <v>756</v>
      </c>
      <c r="W24" s="22">
        <v>21</v>
      </c>
      <c r="Y24" s="22">
        <v>551</v>
      </c>
      <c r="Z24" s="23">
        <v>578</v>
      </c>
      <c r="AA24" s="22">
        <v>21</v>
      </c>
      <c r="AC24" s="22">
        <v>661</v>
      </c>
      <c r="AD24" s="23">
        <v>693</v>
      </c>
      <c r="AE24" s="22">
        <v>21</v>
      </c>
      <c r="AG24" s="22">
        <v>551</v>
      </c>
      <c r="AH24" s="23">
        <v>578</v>
      </c>
      <c r="AI24" s="22">
        <v>21</v>
      </c>
      <c r="AK24" s="22">
        <v>621</v>
      </c>
      <c r="AL24" s="23">
        <v>651</v>
      </c>
      <c r="AM24" s="22">
        <v>21</v>
      </c>
      <c r="AO24" s="22">
        <v>659</v>
      </c>
      <c r="AP24" s="23">
        <v>691</v>
      </c>
      <c r="AQ24" s="22">
        <v>21</v>
      </c>
      <c r="AS24" s="22">
        <v>557</v>
      </c>
      <c r="AT24" s="23">
        <v>584</v>
      </c>
      <c r="AU24" s="22">
        <v>21</v>
      </c>
      <c r="AW24" s="22">
        <v>625</v>
      </c>
      <c r="AX24" s="23">
        <v>655</v>
      </c>
      <c r="AY24" s="22">
        <v>21</v>
      </c>
      <c r="BA24" s="22">
        <v>517</v>
      </c>
      <c r="BB24" s="23">
        <v>542</v>
      </c>
      <c r="BC24" s="22">
        <v>21</v>
      </c>
      <c r="BE24" s="22">
        <v>559</v>
      </c>
      <c r="BF24" s="23">
        <v>586</v>
      </c>
      <c r="BG24" s="22">
        <v>21</v>
      </c>
      <c r="BI24" s="126">
        <v>659</v>
      </c>
      <c r="BJ24" s="127">
        <v>691</v>
      </c>
      <c r="BK24" s="22">
        <v>21</v>
      </c>
      <c r="BM24" s="22">
        <v>3601</v>
      </c>
      <c r="BN24" s="22">
        <v>3780</v>
      </c>
      <c r="BO24" s="22">
        <v>21</v>
      </c>
      <c r="BQ24" s="22">
        <v>12011</v>
      </c>
      <c r="BR24" s="22">
        <v>12620</v>
      </c>
      <c r="BS24" s="22">
        <v>21</v>
      </c>
      <c r="BU24" s="22">
        <v>517</v>
      </c>
      <c r="BV24" s="127">
        <v>542</v>
      </c>
      <c r="BW24" s="22">
        <v>21</v>
      </c>
      <c r="BY24" s="22">
        <v>559</v>
      </c>
      <c r="BZ24" s="23">
        <v>586</v>
      </c>
      <c r="CA24" s="22">
        <v>21</v>
      </c>
    </row>
    <row r="25" spans="1:79" x14ac:dyDescent="0.25">
      <c r="A25" s="22">
        <v>673</v>
      </c>
      <c r="B25" s="23">
        <v>704</v>
      </c>
      <c r="C25" s="22">
        <v>22</v>
      </c>
      <c r="E25" s="22">
        <v>505</v>
      </c>
      <c r="F25" s="23">
        <v>528</v>
      </c>
      <c r="G25" s="22">
        <v>22</v>
      </c>
      <c r="I25" s="22">
        <v>621</v>
      </c>
      <c r="J25" s="23">
        <v>649</v>
      </c>
      <c r="K25" s="22">
        <v>22</v>
      </c>
      <c r="M25" s="22">
        <v>621</v>
      </c>
      <c r="N25" s="23">
        <v>649</v>
      </c>
      <c r="O25" s="22">
        <v>22</v>
      </c>
      <c r="Q25" s="22">
        <v>673</v>
      </c>
      <c r="R25" s="23">
        <v>704</v>
      </c>
      <c r="S25" s="22">
        <v>22</v>
      </c>
      <c r="U25" s="22">
        <v>757</v>
      </c>
      <c r="V25" s="23">
        <v>792</v>
      </c>
      <c r="W25" s="22">
        <v>22</v>
      </c>
      <c r="Y25" s="22">
        <v>579</v>
      </c>
      <c r="Z25" s="23">
        <v>605</v>
      </c>
      <c r="AA25" s="22">
        <v>22</v>
      </c>
      <c r="AC25" s="22">
        <v>694</v>
      </c>
      <c r="AD25" s="23">
        <v>726</v>
      </c>
      <c r="AE25" s="22">
        <v>22</v>
      </c>
      <c r="AG25" s="22">
        <v>579</v>
      </c>
      <c r="AH25" s="23">
        <v>605</v>
      </c>
      <c r="AI25" s="22">
        <v>22</v>
      </c>
      <c r="AK25" s="22">
        <v>652</v>
      </c>
      <c r="AL25" s="23">
        <v>682</v>
      </c>
      <c r="AM25" s="22">
        <v>22</v>
      </c>
      <c r="AO25" s="22">
        <v>692</v>
      </c>
      <c r="AP25" s="23">
        <v>724</v>
      </c>
      <c r="AQ25" s="22">
        <v>22</v>
      </c>
      <c r="AS25" s="22">
        <v>585</v>
      </c>
      <c r="AT25" s="23">
        <v>612</v>
      </c>
      <c r="AU25" s="22">
        <v>22</v>
      </c>
      <c r="AW25" s="22">
        <v>656</v>
      </c>
      <c r="AX25" s="23">
        <v>686</v>
      </c>
      <c r="AY25" s="22">
        <v>22</v>
      </c>
      <c r="BA25" s="22">
        <v>543</v>
      </c>
      <c r="BB25" s="23">
        <v>568</v>
      </c>
      <c r="BC25" s="22">
        <v>22</v>
      </c>
      <c r="BE25" s="22">
        <v>587</v>
      </c>
      <c r="BF25" s="23">
        <v>614</v>
      </c>
      <c r="BG25" s="22">
        <v>22</v>
      </c>
      <c r="BI25" s="126">
        <v>692</v>
      </c>
      <c r="BJ25" s="127">
        <v>724</v>
      </c>
      <c r="BK25" s="22">
        <v>22</v>
      </c>
      <c r="BM25" s="22">
        <v>3781</v>
      </c>
      <c r="BN25" s="22">
        <v>3960</v>
      </c>
      <c r="BO25" s="22">
        <v>22</v>
      </c>
      <c r="BQ25" s="22">
        <v>12621</v>
      </c>
      <c r="BR25" s="22">
        <v>13220</v>
      </c>
      <c r="BS25" s="22">
        <v>22</v>
      </c>
      <c r="BU25" s="22">
        <v>543</v>
      </c>
      <c r="BV25" s="127">
        <v>568</v>
      </c>
      <c r="BW25" s="22">
        <v>22</v>
      </c>
      <c r="BY25" s="22">
        <v>587</v>
      </c>
      <c r="BZ25" s="23">
        <v>614</v>
      </c>
      <c r="CA25" s="22">
        <v>22</v>
      </c>
    </row>
    <row r="26" spans="1:79" x14ac:dyDescent="0.25">
      <c r="A26" s="22">
        <v>705</v>
      </c>
      <c r="B26" s="23">
        <v>736</v>
      </c>
      <c r="C26" s="22">
        <v>23</v>
      </c>
      <c r="E26" s="22">
        <v>529</v>
      </c>
      <c r="F26" s="23">
        <v>552</v>
      </c>
      <c r="G26" s="22">
        <v>23</v>
      </c>
      <c r="I26" s="22">
        <v>650</v>
      </c>
      <c r="J26" s="23">
        <v>679</v>
      </c>
      <c r="K26" s="22">
        <v>23</v>
      </c>
      <c r="M26" s="22">
        <v>650</v>
      </c>
      <c r="N26" s="23">
        <v>679</v>
      </c>
      <c r="O26" s="22">
        <v>23</v>
      </c>
      <c r="Q26" s="22">
        <v>705</v>
      </c>
      <c r="R26" s="23">
        <v>736</v>
      </c>
      <c r="S26" s="22">
        <v>23</v>
      </c>
      <c r="U26" s="22">
        <v>793</v>
      </c>
      <c r="V26" s="23">
        <v>828</v>
      </c>
      <c r="W26" s="22">
        <v>23</v>
      </c>
      <c r="Y26" s="22">
        <v>606</v>
      </c>
      <c r="Z26" s="23">
        <v>633</v>
      </c>
      <c r="AA26" s="22">
        <v>23</v>
      </c>
      <c r="AC26" s="22">
        <v>727</v>
      </c>
      <c r="AD26" s="23">
        <v>759</v>
      </c>
      <c r="AE26" s="22">
        <v>23</v>
      </c>
      <c r="AG26" s="22">
        <v>606</v>
      </c>
      <c r="AH26" s="23">
        <v>633</v>
      </c>
      <c r="AI26" s="22">
        <v>23</v>
      </c>
      <c r="AK26" s="22">
        <v>683</v>
      </c>
      <c r="AL26" s="23">
        <v>713</v>
      </c>
      <c r="AM26" s="22">
        <v>23</v>
      </c>
      <c r="AO26" s="22">
        <v>725</v>
      </c>
      <c r="AP26" s="23">
        <v>757</v>
      </c>
      <c r="AQ26" s="22">
        <v>23</v>
      </c>
      <c r="AS26" s="22">
        <v>613</v>
      </c>
      <c r="AT26" s="23">
        <v>640</v>
      </c>
      <c r="AU26" s="22">
        <v>23</v>
      </c>
      <c r="AW26" s="22">
        <v>687</v>
      </c>
      <c r="AX26" s="23">
        <v>717</v>
      </c>
      <c r="AY26" s="22">
        <v>23</v>
      </c>
      <c r="BA26" s="22">
        <v>569</v>
      </c>
      <c r="BB26" s="23">
        <v>594</v>
      </c>
      <c r="BC26" s="22">
        <v>23</v>
      </c>
      <c r="BE26" s="22">
        <v>615</v>
      </c>
      <c r="BF26" s="23">
        <v>642</v>
      </c>
      <c r="BG26" s="22">
        <v>23</v>
      </c>
      <c r="BI26" s="126">
        <v>725</v>
      </c>
      <c r="BJ26" s="127">
        <v>757</v>
      </c>
      <c r="BK26" s="22">
        <v>23</v>
      </c>
      <c r="BU26" s="22">
        <v>569</v>
      </c>
      <c r="BV26" s="127">
        <v>594</v>
      </c>
      <c r="BW26" s="22">
        <v>23</v>
      </c>
      <c r="BY26" s="22">
        <v>615</v>
      </c>
      <c r="BZ26" s="23">
        <v>642</v>
      </c>
      <c r="CA26" s="22">
        <v>23</v>
      </c>
    </row>
    <row r="27" spans="1:79" x14ac:dyDescent="0.25">
      <c r="A27" s="22">
        <v>737</v>
      </c>
      <c r="B27" s="23">
        <v>768</v>
      </c>
      <c r="C27" s="22">
        <v>24</v>
      </c>
      <c r="E27" s="22">
        <v>553</v>
      </c>
      <c r="F27" s="23">
        <v>576</v>
      </c>
      <c r="G27" s="22">
        <v>24</v>
      </c>
      <c r="I27" s="22">
        <v>680</v>
      </c>
      <c r="J27" s="23">
        <v>708</v>
      </c>
      <c r="K27" s="22">
        <v>24</v>
      </c>
      <c r="M27" s="22">
        <v>680</v>
      </c>
      <c r="N27" s="23">
        <v>708</v>
      </c>
      <c r="O27" s="22">
        <v>24</v>
      </c>
      <c r="Q27" s="22">
        <v>737</v>
      </c>
      <c r="R27" s="23">
        <v>768</v>
      </c>
      <c r="S27" s="22">
        <v>24</v>
      </c>
      <c r="U27" s="22">
        <v>829</v>
      </c>
      <c r="V27" s="23">
        <v>864</v>
      </c>
      <c r="W27" s="22">
        <v>24</v>
      </c>
      <c r="Y27" s="22">
        <v>634</v>
      </c>
      <c r="Z27" s="23">
        <v>660</v>
      </c>
      <c r="AA27" s="22">
        <v>24</v>
      </c>
      <c r="AC27" s="22">
        <v>760</v>
      </c>
      <c r="AD27" s="23">
        <v>792</v>
      </c>
      <c r="AE27" s="22">
        <v>24</v>
      </c>
      <c r="AG27" s="22">
        <v>634</v>
      </c>
      <c r="AH27" s="23">
        <v>660</v>
      </c>
      <c r="AI27" s="22">
        <v>24</v>
      </c>
      <c r="AK27" s="22">
        <v>714</v>
      </c>
      <c r="AL27" s="23">
        <v>744</v>
      </c>
      <c r="AM27" s="22">
        <v>24</v>
      </c>
      <c r="AO27" s="22">
        <v>758</v>
      </c>
      <c r="AP27" s="23">
        <v>790</v>
      </c>
      <c r="AQ27" s="22">
        <v>24</v>
      </c>
      <c r="AS27" s="22">
        <v>641</v>
      </c>
      <c r="AT27" s="23">
        <v>667</v>
      </c>
      <c r="AU27" s="22">
        <v>24</v>
      </c>
      <c r="AW27" s="22">
        <v>718</v>
      </c>
      <c r="AX27" s="23">
        <v>748</v>
      </c>
      <c r="AY27" s="22">
        <v>24</v>
      </c>
      <c r="BA27" s="22">
        <v>595</v>
      </c>
      <c r="BB27" s="23">
        <v>620</v>
      </c>
      <c r="BC27" s="22">
        <v>24</v>
      </c>
      <c r="BE27" s="22">
        <v>643</v>
      </c>
      <c r="BF27" s="23">
        <v>670</v>
      </c>
      <c r="BG27" s="22">
        <v>24</v>
      </c>
      <c r="BI27" s="126">
        <v>758</v>
      </c>
      <c r="BJ27" s="127">
        <v>790</v>
      </c>
      <c r="BK27" s="22">
        <v>24</v>
      </c>
      <c r="BU27" s="22">
        <v>595</v>
      </c>
      <c r="BV27" s="127">
        <v>620</v>
      </c>
      <c r="BW27" s="22">
        <v>24</v>
      </c>
      <c r="BY27" s="22">
        <v>643</v>
      </c>
      <c r="BZ27" s="23">
        <v>670</v>
      </c>
      <c r="CA27" s="22">
        <v>24</v>
      </c>
    </row>
    <row r="28" spans="1:79" x14ac:dyDescent="0.25">
      <c r="A28" s="22">
        <v>769</v>
      </c>
      <c r="B28" s="23">
        <v>800</v>
      </c>
      <c r="C28" s="22">
        <v>25</v>
      </c>
      <c r="E28" s="22">
        <v>577</v>
      </c>
      <c r="F28" s="23">
        <v>600</v>
      </c>
      <c r="G28" s="22">
        <v>25</v>
      </c>
      <c r="I28" s="22">
        <v>709</v>
      </c>
      <c r="J28" s="23">
        <v>738</v>
      </c>
      <c r="K28" s="22">
        <v>25</v>
      </c>
      <c r="M28" s="22">
        <v>709</v>
      </c>
      <c r="N28" s="23">
        <v>738</v>
      </c>
      <c r="O28" s="22">
        <v>25</v>
      </c>
      <c r="Q28" s="22">
        <v>769</v>
      </c>
      <c r="R28" s="23">
        <v>800</v>
      </c>
      <c r="S28" s="22">
        <v>25</v>
      </c>
      <c r="U28" s="22">
        <v>865</v>
      </c>
      <c r="V28" s="23">
        <v>900</v>
      </c>
      <c r="W28" s="22">
        <v>25</v>
      </c>
      <c r="Y28" s="22">
        <v>661</v>
      </c>
      <c r="Z28" s="23">
        <v>688</v>
      </c>
      <c r="AA28" s="22">
        <v>25</v>
      </c>
      <c r="AC28" s="22">
        <v>793</v>
      </c>
      <c r="AD28" s="23">
        <v>825</v>
      </c>
      <c r="AE28" s="22">
        <v>25</v>
      </c>
      <c r="AG28" s="22">
        <v>661</v>
      </c>
      <c r="AH28" s="23">
        <v>688</v>
      </c>
      <c r="AI28" s="22">
        <v>25</v>
      </c>
      <c r="AK28" s="22">
        <v>745</v>
      </c>
      <c r="AL28" s="23">
        <v>775</v>
      </c>
      <c r="AM28" s="22">
        <v>25</v>
      </c>
      <c r="AO28" s="22">
        <v>791</v>
      </c>
      <c r="AP28" s="23">
        <v>822</v>
      </c>
      <c r="AQ28" s="22">
        <v>25</v>
      </c>
      <c r="AS28" s="22">
        <v>668</v>
      </c>
      <c r="AT28" s="23">
        <v>695</v>
      </c>
      <c r="AU28" s="22">
        <v>25</v>
      </c>
      <c r="AW28" s="22">
        <v>749</v>
      </c>
      <c r="AX28" s="23">
        <v>780</v>
      </c>
      <c r="AY28" s="22">
        <v>25</v>
      </c>
      <c r="BA28" s="22">
        <v>621</v>
      </c>
      <c r="BB28" s="23">
        <v>645</v>
      </c>
      <c r="BC28" s="22">
        <v>25</v>
      </c>
      <c r="BE28" s="22">
        <v>671</v>
      </c>
      <c r="BF28" s="23">
        <v>697</v>
      </c>
      <c r="BG28" s="22">
        <v>25</v>
      </c>
      <c r="BI28" s="126">
        <v>791</v>
      </c>
      <c r="BJ28" s="127">
        <v>822</v>
      </c>
      <c r="BK28" s="22">
        <v>25</v>
      </c>
      <c r="BU28" s="22">
        <v>621</v>
      </c>
      <c r="BV28" s="127">
        <v>645</v>
      </c>
      <c r="BW28" s="22">
        <v>25</v>
      </c>
      <c r="BY28" s="22">
        <v>671</v>
      </c>
      <c r="BZ28" s="23">
        <v>697</v>
      </c>
      <c r="CA28" s="22">
        <v>25</v>
      </c>
    </row>
    <row r="29" spans="1:79" x14ac:dyDescent="0.25">
      <c r="A29" s="22">
        <v>801</v>
      </c>
      <c r="B29" s="23">
        <v>832</v>
      </c>
      <c r="C29" s="22">
        <v>26</v>
      </c>
      <c r="E29" s="22">
        <v>601</v>
      </c>
      <c r="F29" s="23">
        <v>624</v>
      </c>
      <c r="G29" s="22">
        <v>26</v>
      </c>
      <c r="I29" s="22">
        <v>739</v>
      </c>
      <c r="J29" s="23">
        <v>767</v>
      </c>
      <c r="K29" s="22">
        <v>26</v>
      </c>
      <c r="M29" s="22">
        <v>739</v>
      </c>
      <c r="N29" s="23">
        <v>767</v>
      </c>
      <c r="O29" s="22">
        <v>26</v>
      </c>
      <c r="Q29" s="22">
        <v>801</v>
      </c>
      <c r="R29" s="23">
        <v>832</v>
      </c>
      <c r="S29" s="22">
        <v>26</v>
      </c>
      <c r="U29" s="22">
        <v>901</v>
      </c>
      <c r="V29" s="23">
        <v>936</v>
      </c>
      <c r="W29" s="22">
        <v>26</v>
      </c>
      <c r="Y29" s="22">
        <v>689</v>
      </c>
      <c r="Z29" s="23">
        <v>715</v>
      </c>
      <c r="AA29" s="22">
        <v>26</v>
      </c>
      <c r="AC29" s="22">
        <v>826</v>
      </c>
      <c r="AD29" s="23">
        <v>858</v>
      </c>
      <c r="AE29" s="22">
        <v>26</v>
      </c>
      <c r="AG29" s="22">
        <v>689</v>
      </c>
      <c r="AH29" s="23">
        <v>715</v>
      </c>
      <c r="AI29" s="22">
        <v>26</v>
      </c>
      <c r="AK29" s="22">
        <v>776</v>
      </c>
      <c r="AL29" s="23">
        <v>806</v>
      </c>
      <c r="AM29" s="22">
        <v>26</v>
      </c>
      <c r="AO29" s="22">
        <v>823</v>
      </c>
      <c r="AP29" s="23">
        <v>855</v>
      </c>
      <c r="AQ29" s="22">
        <v>26</v>
      </c>
      <c r="AS29" s="22">
        <v>696</v>
      </c>
      <c r="AT29" s="23">
        <v>723</v>
      </c>
      <c r="AU29" s="22">
        <v>26</v>
      </c>
      <c r="AW29" s="22">
        <v>781</v>
      </c>
      <c r="AX29" s="23">
        <v>811</v>
      </c>
      <c r="AY29" s="22">
        <v>26</v>
      </c>
      <c r="BA29" s="22">
        <v>646</v>
      </c>
      <c r="BB29" s="23">
        <v>671</v>
      </c>
      <c r="BC29" s="22">
        <v>26</v>
      </c>
      <c r="BE29" s="22">
        <v>698</v>
      </c>
      <c r="BF29" s="23">
        <v>725</v>
      </c>
      <c r="BG29" s="22">
        <v>26</v>
      </c>
      <c r="BI29" s="126">
        <v>823</v>
      </c>
      <c r="BJ29" s="127">
        <v>855</v>
      </c>
      <c r="BK29" s="22">
        <v>26</v>
      </c>
      <c r="BU29" s="22">
        <v>646</v>
      </c>
      <c r="BV29" s="127">
        <v>671</v>
      </c>
      <c r="BW29" s="22">
        <v>26</v>
      </c>
      <c r="BY29" s="22">
        <v>698</v>
      </c>
      <c r="BZ29" s="23">
        <v>725</v>
      </c>
      <c r="CA29" s="22">
        <v>26</v>
      </c>
    </row>
    <row r="30" spans="1:79" x14ac:dyDescent="0.25">
      <c r="A30" s="22">
        <v>833</v>
      </c>
      <c r="B30" s="23">
        <v>864</v>
      </c>
      <c r="C30" s="22">
        <v>27</v>
      </c>
      <c r="E30" s="22">
        <v>625</v>
      </c>
      <c r="F30" s="23">
        <v>648</v>
      </c>
      <c r="G30" s="22">
        <v>27</v>
      </c>
      <c r="I30" s="22">
        <v>768</v>
      </c>
      <c r="J30" s="23">
        <v>797</v>
      </c>
      <c r="K30" s="22">
        <v>27</v>
      </c>
      <c r="M30" s="22">
        <v>768</v>
      </c>
      <c r="N30" s="23">
        <v>797</v>
      </c>
      <c r="O30" s="22">
        <v>27</v>
      </c>
      <c r="Q30" s="22">
        <v>833</v>
      </c>
      <c r="R30" s="23">
        <v>864</v>
      </c>
      <c r="S30" s="22">
        <v>27</v>
      </c>
      <c r="U30" s="22">
        <v>937</v>
      </c>
      <c r="V30" s="23">
        <v>972</v>
      </c>
      <c r="W30" s="22">
        <v>27</v>
      </c>
      <c r="Y30" s="22">
        <v>716</v>
      </c>
      <c r="Z30" s="23">
        <v>743</v>
      </c>
      <c r="AA30" s="22">
        <v>27</v>
      </c>
      <c r="AC30" s="22">
        <v>859</v>
      </c>
      <c r="AD30" s="23">
        <v>891</v>
      </c>
      <c r="AE30" s="22">
        <v>27</v>
      </c>
      <c r="AG30" s="22">
        <v>716</v>
      </c>
      <c r="AH30" s="23">
        <v>743</v>
      </c>
      <c r="AI30" s="22">
        <v>27</v>
      </c>
      <c r="AK30" s="22">
        <v>807</v>
      </c>
      <c r="AL30" s="23">
        <v>837</v>
      </c>
      <c r="AM30" s="22">
        <v>27</v>
      </c>
      <c r="AO30" s="22">
        <v>856</v>
      </c>
      <c r="AP30" s="23">
        <v>888</v>
      </c>
      <c r="AQ30" s="22">
        <v>27</v>
      </c>
      <c r="AS30" s="22">
        <v>724</v>
      </c>
      <c r="AT30" s="23">
        <v>751</v>
      </c>
      <c r="AU30" s="22">
        <v>27</v>
      </c>
      <c r="AW30" s="22">
        <v>812</v>
      </c>
      <c r="AX30" s="23">
        <v>842</v>
      </c>
      <c r="AY30" s="22">
        <v>27</v>
      </c>
      <c r="BA30" s="22">
        <v>672</v>
      </c>
      <c r="BB30" s="23">
        <v>697</v>
      </c>
      <c r="BC30" s="22">
        <v>27</v>
      </c>
      <c r="BE30" s="22">
        <v>726</v>
      </c>
      <c r="BF30" s="23">
        <v>753</v>
      </c>
      <c r="BG30" s="22">
        <v>27</v>
      </c>
      <c r="BI30" s="126">
        <v>856</v>
      </c>
      <c r="BJ30" s="127">
        <v>888</v>
      </c>
      <c r="BK30" s="22">
        <v>27</v>
      </c>
      <c r="BU30" s="22">
        <v>672</v>
      </c>
      <c r="BV30" s="127">
        <v>697</v>
      </c>
      <c r="BW30" s="22">
        <v>27</v>
      </c>
      <c r="BY30" s="22">
        <v>726</v>
      </c>
      <c r="BZ30" s="23">
        <v>753</v>
      </c>
      <c r="CA30" s="22">
        <v>27</v>
      </c>
    </row>
    <row r="31" spans="1:79" x14ac:dyDescent="0.25">
      <c r="A31" s="22">
        <v>865</v>
      </c>
      <c r="B31" s="23">
        <v>896</v>
      </c>
      <c r="C31" s="22">
        <v>28</v>
      </c>
      <c r="E31" s="22">
        <v>649</v>
      </c>
      <c r="F31" s="23">
        <v>672</v>
      </c>
      <c r="G31" s="22">
        <v>28</v>
      </c>
      <c r="I31" s="22">
        <v>798</v>
      </c>
      <c r="J31" s="23">
        <v>826</v>
      </c>
      <c r="K31" s="22">
        <v>28</v>
      </c>
      <c r="M31" s="22">
        <v>798</v>
      </c>
      <c r="N31" s="23">
        <v>826</v>
      </c>
      <c r="O31" s="22">
        <v>28</v>
      </c>
      <c r="Q31" s="22">
        <v>865</v>
      </c>
      <c r="R31" s="23">
        <v>896</v>
      </c>
      <c r="S31" s="22">
        <v>28</v>
      </c>
      <c r="U31" s="22">
        <v>973</v>
      </c>
      <c r="V31" s="23">
        <v>1008</v>
      </c>
      <c r="W31" s="22">
        <v>28</v>
      </c>
      <c r="Y31" s="22">
        <v>744</v>
      </c>
      <c r="Z31" s="23">
        <v>770</v>
      </c>
      <c r="AA31" s="22">
        <v>28</v>
      </c>
      <c r="AC31" s="22">
        <v>892</v>
      </c>
      <c r="AD31" s="23">
        <v>924</v>
      </c>
      <c r="AE31" s="22">
        <v>28</v>
      </c>
      <c r="AG31" s="22">
        <v>744</v>
      </c>
      <c r="AH31" s="23">
        <v>770</v>
      </c>
      <c r="AI31" s="22">
        <v>28</v>
      </c>
      <c r="AK31" s="22">
        <v>838</v>
      </c>
      <c r="AL31" s="23">
        <v>868</v>
      </c>
      <c r="AM31" s="22">
        <v>28</v>
      </c>
      <c r="AO31" s="22">
        <v>889</v>
      </c>
      <c r="AP31" s="23">
        <v>921</v>
      </c>
      <c r="AQ31" s="22">
        <v>28</v>
      </c>
      <c r="AS31" s="22">
        <v>752</v>
      </c>
      <c r="AT31" s="23">
        <v>779</v>
      </c>
      <c r="AU31" s="22">
        <v>28</v>
      </c>
      <c r="AW31" s="22">
        <v>843</v>
      </c>
      <c r="AX31" s="23">
        <v>873</v>
      </c>
      <c r="AY31" s="22">
        <v>28</v>
      </c>
      <c r="BA31" s="22">
        <v>698</v>
      </c>
      <c r="BB31" s="23">
        <v>723</v>
      </c>
      <c r="BC31" s="22">
        <v>28</v>
      </c>
      <c r="BE31" s="22">
        <v>754</v>
      </c>
      <c r="BF31" s="23">
        <v>781</v>
      </c>
      <c r="BG31" s="22">
        <v>28</v>
      </c>
      <c r="BI31" s="126">
        <v>889</v>
      </c>
      <c r="BJ31" s="127">
        <v>921</v>
      </c>
      <c r="BK31" s="22">
        <v>28</v>
      </c>
      <c r="BU31" s="22">
        <v>698</v>
      </c>
      <c r="BV31" s="127">
        <v>723</v>
      </c>
      <c r="BW31" s="22">
        <v>28</v>
      </c>
      <c r="BY31" s="22">
        <v>754</v>
      </c>
      <c r="BZ31" s="23">
        <v>781</v>
      </c>
      <c r="CA31" s="22">
        <v>28</v>
      </c>
    </row>
    <row r="32" spans="1:79" x14ac:dyDescent="0.25">
      <c r="A32" s="22">
        <v>897</v>
      </c>
      <c r="B32" s="23">
        <v>928</v>
      </c>
      <c r="C32" s="22">
        <v>29</v>
      </c>
      <c r="E32" s="22">
        <v>673</v>
      </c>
      <c r="F32" s="23">
        <v>696</v>
      </c>
      <c r="G32" s="22">
        <v>29</v>
      </c>
      <c r="I32" s="22">
        <v>827</v>
      </c>
      <c r="J32" s="23">
        <v>856</v>
      </c>
      <c r="K32" s="22">
        <v>29</v>
      </c>
      <c r="M32" s="22">
        <v>827</v>
      </c>
      <c r="N32" s="23">
        <v>856</v>
      </c>
      <c r="O32" s="22">
        <v>29</v>
      </c>
      <c r="Q32" s="22">
        <v>897</v>
      </c>
      <c r="R32" s="23">
        <v>928</v>
      </c>
      <c r="S32" s="22">
        <v>29</v>
      </c>
      <c r="U32" s="22">
        <v>1009</v>
      </c>
      <c r="V32" s="23">
        <v>1044</v>
      </c>
      <c r="W32" s="22">
        <v>29</v>
      </c>
      <c r="Y32" s="22">
        <v>771</v>
      </c>
      <c r="Z32" s="23">
        <v>798</v>
      </c>
      <c r="AA32" s="22">
        <v>29</v>
      </c>
      <c r="AC32" s="22">
        <v>925</v>
      </c>
      <c r="AD32" s="23">
        <v>957</v>
      </c>
      <c r="AE32" s="22">
        <v>29</v>
      </c>
      <c r="AG32" s="22">
        <v>771</v>
      </c>
      <c r="AH32" s="23">
        <v>798</v>
      </c>
      <c r="AI32" s="22">
        <v>29</v>
      </c>
      <c r="AK32" s="22">
        <v>869</v>
      </c>
      <c r="AL32" s="23">
        <v>899</v>
      </c>
      <c r="AM32" s="22">
        <v>29</v>
      </c>
      <c r="AO32" s="22">
        <v>922</v>
      </c>
      <c r="AP32" s="23">
        <v>954</v>
      </c>
      <c r="AQ32" s="22">
        <v>29</v>
      </c>
      <c r="AS32" s="22">
        <v>780</v>
      </c>
      <c r="AT32" s="23">
        <v>807</v>
      </c>
      <c r="AU32" s="22">
        <v>29</v>
      </c>
      <c r="AW32" s="22">
        <v>874</v>
      </c>
      <c r="AX32" s="23">
        <v>904</v>
      </c>
      <c r="AY32" s="22">
        <v>29</v>
      </c>
      <c r="BA32" s="22">
        <v>724</v>
      </c>
      <c r="BB32" s="23">
        <v>749</v>
      </c>
      <c r="BC32" s="22">
        <v>29</v>
      </c>
      <c r="BE32" s="22">
        <v>782</v>
      </c>
      <c r="BF32" s="23">
        <v>809</v>
      </c>
      <c r="BG32" s="22">
        <v>29</v>
      </c>
      <c r="BI32" s="126">
        <v>922</v>
      </c>
      <c r="BJ32" s="127">
        <v>954</v>
      </c>
      <c r="BK32" s="22">
        <v>29</v>
      </c>
      <c r="BU32" s="22">
        <v>724</v>
      </c>
      <c r="BV32" s="127">
        <v>749</v>
      </c>
      <c r="BW32" s="22">
        <v>29</v>
      </c>
      <c r="BY32" s="22">
        <v>782</v>
      </c>
      <c r="BZ32" s="23">
        <v>809</v>
      </c>
      <c r="CA32" s="22">
        <v>29</v>
      </c>
    </row>
    <row r="33" spans="1:79" x14ac:dyDescent="0.25">
      <c r="A33" s="22">
        <v>929</v>
      </c>
      <c r="B33" s="23">
        <v>960</v>
      </c>
      <c r="C33" s="22">
        <v>30</v>
      </c>
      <c r="E33" s="22">
        <v>697</v>
      </c>
      <c r="F33" s="23">
        <v>720</v>
      </c>
      <c r="G33" s="22">
        <v>30</v>
      </c>
      <c r="I33" s="22">
        <v>857</v>
      </c>
      <c r="J33" s="23">
        <v>885</v>
      </c>
      <c r="K33" s="22">
        <v>30</v>
      </c>
      <c r="M33" s="22">
        <v>857</v>
      </c>
      <c r="N33" s="23">
        <v>885</v>
      </c>
      <c r="O33" s="22">
        <v>30</v>
      </c>
      <c r="Q33" s="22">
        <v>929</v>
      </c>
      <c r="R33" s="23">
        <v>960</v>
      </c>
      <c r="S33" s="22">
        <v>30</v>
      </c>
      <c r="U33" s="22">
        <v>1045</v>
      </c>
      <c r="V33" s="23">
        <v>1080</v>
      </c>
      <c r="W33" s="22">
        <v>30</v>
      </c>
      <c r="Y33" s="22">
        <v>799</v>
      </c>
      <c r="Z33" s="23">
        <v>825</v>
      </c>
      <c r="AA33" s="22">
        <v>30</v>
      </c>
      <c r="AC33" s="22">
        <v>958</v>
      </c>
      <c r="AD33" s="23">
        <v>990</v>
      </c>
      <c r="AE33" s="22">
        <v>30</v>
      </c>
      <c r="AG33" s="22">
        <v>799</v>
      </c>
      <c r="AH33" s="23">
        <v>825</v>
      </c>
      <c r="AI33" s="22">
        <v>30</v>
      </c>
      <c r="AK33" s="22">
        <v>900</v>
      </c>
      <c r="AL33" s="23">
        <v>930</v>
      </c>
      <c r="AM33" s="22">
        <v>30</v>
      </c>
      <c r="AO33" s="22">
        <v>955</v>
      </c>
      <c r="AP33" s="23">
        <v>987</v>
      </c>
      <c r="AQ33" s="22">
        <v>30</v>
      </c>
      <c r="AS33" s="22">
        <v>808</v>
      </c>
      <c r="AT33" s="23">
        <v>834</v>
      </c>
      <c r="AU33" s="22">
        <v>30</v>
      </c>
      <c r="AW33" s="22">
        <v>905</v>
      </c>
      <c r="AX33" s="23">
        <v>936</v>
      </c>
      <c r="AY33" s="22">
        <v>30</v>
      </c>
      <c r="BA33" s="22">
        <v>750</v>
      </c>
      <c r="BB33" s="23">
        <v>775</v>
      </c>
      <c r="BC33" s="22">
        <v>30</v>
      </c>
      <c r="BE33" s="22">
        <v>810</v>
      </c>
      <c r="BF33" s="23">
        <v>837</v>
      </c>
      <c r="BG33" s="22">
        <v>30</v>
      </c>
      <c r="BI33" s="126">
        <v>955</v>
      </c>
      <c r="BJ33" s="127">
        <v>987</v>
      </c>
      <c r="BK33" s="22">
        <v>30</v>
      </c>
      <c r="BU33" s="22">
        <v>750</v>
      </c>
      <c r="BV33" s="127">
        <v>775</v>
      </c>
      <c r="BW33" s="22">
        <v>30</v>
      </c>
      <c r="BY33" s="22">
        <v>810</v>
      </c>
      <c r="BZ33" s="23">
        <v>837</v>
      </c>
      <c r="CA33" s="22">
        <v>30</v>
      </c>
    </row>
    <row r="34" spans="1:79" x14ac:dyDescent="0.25">
      <c r="A34" s="22">
        <v>961</v>
      </c>
      <c r="B34" s="23">
        <v>992</v>
      </c>
      <c r="C34" s="22">
        <v>31</v>
      </c>
      <c r="E34" s="22">
        <v>721</v>
      </c>
      <c r="F34" s="23">
        <v>744</v>
      </c>
      <c r="G34" s="22">
        <v>31</v>
      </c>
      <c r="I34" s="22">
        <v>886</v>
      </c>
      <c r="J34" s="23">
        <v>915</v>
      </c>
      <c r="K34" s="22">
        <v>31</v>
      </c>
      <c r="M34" s="22">
        <v>886</v>
      </c>
      <c r="N34" s="23">
        <v>915</v>
      </c>
      <c r="O34" s="22">
        <v>31</v>
      </c>
      <c r="Q34" s="22">
        <v>961</v>
      </c>
      <c r="R34" s="23">
        <v>992</v>
      </c>
      <c r="S34" s="22">
        <v>31</v>
      </c>
      <c r="U34" s="22">
        <v>1081</v>
      </c>
      <c r="V34" s="23">
        <v>1116</v>
      </c>
      <c r="W34" s="22">
        <v>31</v>
      </c>
      <c r="Y34" s="22">
        <v>826</v>
      </c>
      <c r="Z34" s="23">
        <v>853</v>
      </c>
      <c r="AA34" s="22">
        <v>31</v>
      </c>
      <c r="AC34" s="22">
        <v>991</v>
      </c>
      <c r="AD34" s="23">
        <v>1023</v>
      </c>
      <c r="AE34" s="22">
        <v>31</v>
      </c>
      <c r="AG34" s="22">
        <v>826</v>
      </c>
      <c r="AH34" s="23">
        <v>853</v>
      </c>
      <c r="AI34" s="22">
        <v>31</v>
      </c>
      <c r="AK34" s="22">
        <v>931</v>
      </c>
      <c r="AL34" s="23">
        <v>961</v>
      </c>
      <c r="AM34" s="22">
        <v>31</v>
      </c>
      <c r="AO34" s="22">
        <v>988</v>
      </c>
      <c r="AP34" s="23">
        <v>1020</v>
      </c>
      <c r="AQ34" s="22">
        <v>31</v>
      </c>
      <c r="AS34" s="22">
        <v>835</v>
      </c>
      <c r="AT34" s="23">
        <v>862</v>
      </c>
      <c r="AU34" s="22">
        <v>31</v>
      </c>
      <c r="AW34" s="22">
        <v>937</v>
      </c>
      <c r="AX34" s="23">
        <v>967</v>
      </c>
      <c r="AY34" s="22">
        <v>31</v>
      </c>
      <c r="BA34" s="22">
        <v>776</v>
      </c>
      <c r="BB34" s="23">
        <v>800</v>
      </c>
      <c r="BC34" s="22">
        <v>31</v>
      </c>
      <c r="BE34" s="22">
        <v>838</v>
      </c>
      <c r="BF34" s="23">
        <v>865</v>
      </c>
      <c r="BG34" s="22">
        <v>31</v>
      </c>
      <c r="BI34" s="126">
        <v>988</v>
      </c>
      <c r="BJ34" s="127">
        <v>1020</v>
      </c>
      <c r="BK34" s="22">
        <v>31</v>
      </c>
      <c r="BU34" s="22">
        <v>776</v>
      </c>
      <c r="BV34" s="127">
        <v>800</v>
      </c>
      <c r="BW34" s="22">
        <v>31</v>
      </c>
      <c r="BY34" s="22">
        <v>838</v>
      </c>
      <c r="BZ34" s="23">
        <v>865</v>
      </c>
      <c r="CA34" s="22">
        <v>31</v>
      </c>
    </row>
    <row r="35" spans="1:79" x14ac:dyDescent="0.25">
      <c r="A35" s="22">
        <v>993</v>
      </c>
      <c r="B35" s="23">
        <v>1024</v>
      </c>
      <c r="C35" s="22">
        <v>32</v>
      </c>
      <c r="E35" s="22">
        <v>745</v>
      </c>
      <c r="F35" s="23">
        <v>768</v>
      </c>
      <c r="G35" s="22">
        <v>32</v>
      </c>
      <c r="I35" s="22">
        <v>916</v>
      </c>
      <c r="J35" s="23">
        <v>944</v>
      </c>
      <c r="K35" s="22">
        <v>32</v>
      </c>
      <c r="M35" s="22">
        <v>916</v>
      </c>
      <c r="N35" s="23">
        <v>944</v>
      </c>
      <c r="O35" s="22">
        <v>32</v>
      </c>
      <c r="Q35" s="22">
        <v>993</v>
      </c>
      <c r="R35" s="23">
        <v>1024</v>
      </c>
      <c r="S35" s="22">
        <v>32</v>
      </c>
      <c r="U35" s="22">
        <v>1117</v>
      </c>
      <c r="V35" s="23">
        <v>1152</v>
      </c>
      <c r="W35" s="22">
        <v>32</v>
      </c>
      <c r="Y35" s="22">
        <v>854</v>
      </c>
      <c r="Z35" s="23">
        <v>880</v>
      </c>
      <c r="AA35" s="22">
        <v>32</v>
      </c>
      <c r="AC35" s="22">
        <v>1024</v>
      </c>
      <c r="AD35" s="23">
        <v>1056</v>
      </c>
      <c r="AE35" s="22">
        <v>32</v>
      </c>
      <c r="AG35" s="22">
        <v>854</v>
      </c>
      <c r="AH35" s="23">
        <v>880</v>
      </c>
      <c r="AI35" s="22">
        <v>32</v>
      </c>
      <c r="AK35" s="22">
        <v>962</v>
      </c>
      <c r="AL35" s="23">
        <v>992</v>
      </c>
      <c r="AM35" s="22">
        <v>32</v>
      </c>
      <c r="AO35" s="22">
        <v>1021</v>
      </c>
      <c r="AP35" s="23">
        <v>1053</v>
      </c>
      <c r="AQ35" s="22">
        <v>32</v>
      </c>
      <c r="AS35" s="22">
        <v>863</v>
      </c>
      <c r="AT35" s="23">
        <v>890</v>
      </c>
      <c r="AU35" s="22">
        <v>32</v>
      </c>
      <c r="AW35" s="22">
        <v>968</v>
      </c>
      <c r="AX35" s="23">
        <v>998</v>
      </c>
      <c r="AY35" s="22">
        <v>32</v>
      </c>
      <c r="BA35" s="22">
        <v>801</v>
      </c>
      <c r="BB35" s="23">
        <v>826</v>
      </c>
      <c r="BC35" s="22">
        <v>32</v>
      </c>
      <c r="BE35" s="22">
        <v>866</v>
      </c>
      <c r="BF35" s="23">
        <v>893</v>
      </c>
      <c r="BG35" s="22">
        <v>32</v>
      </c>
      <c r="BI35" s="126">
        <v>1021</v>
      </c>
      <c r="BJ35" s="127">
        <v>1053</v>
      </c>
      <c r="BK35" s="22">
        <v>32</v>
      </c>
      <c r="BU35" s="22">
        <v>801</v>
      </c>
      <c r="BV35" s="127">
        <v>826</v>
      </c>
      <c r="BW35" s="22">
        <v>32</v>
      </c>
      <c r="BY35" s="22">
        <v>866</v>
      </c>
      <c r="BZ35" s="23">
        <v>893</v>
      </c>
      <c r="CA35" s="22">
        <v>32</v>
      </c>
    </row>
    <row r="36" spans="1:79" x14ac:dyDescent="0.25">
      <c r="A36" s="22">
        <v>1025</v>
      </c>
      <c r="B36" s="23">
        <v>1056</v>
      </c>
      <c r="C36" s="22">
        <v>33</v>
      </c>
      <c r="E36" s="22">
        <v>769</v>
      </c>
      <c r="F36" s="23">
        <v>792</v>
      </c>
      <c r="G36" s="22">
        <v>33</v>
      </c>
      <c r="I36" s="22">
        <v>945</v>
      </c>
      <c r="J36" s="23">
        <v>974</v>
      </c>
      <c r="K36" s="22">
        <v>33</v>
      </c>
      <c r="M36" s="22">
        <v>945</v>
      </c>
      <c r="N36" s="23">
        <v>974</v>
      </c>
      <c r="O36" s="22">
        <v>33</v>
      </c>
      <c r="Q36" s="22">
        <v>1025</v>
      </c>
      <c r="R36" s="23">
        <v>1056</v>
      </c>
      <c r="S36" s="22">
        <v>33</v>
      </c>
      <c r="U36" s="22">
        <v>1153</v>
      </c>
      <c r="V36" s="23">
        <v>1188</v>
      </c>
      <c r="W36" s="22">
        <v>33</v>
      </c>
      <c r="Y36" s="22">
        <v>881</v>
      </c>
      <c r="Z36" s="23">
        <v>908</v>
      </c>
      <c r="AA36" s="22">
        <v>33</v>
      </c>
      <c r="AC36" s="22">
        <v>1057</v>
      </c>
      <c r="AD36" s="23">
        <v>1089</v>
      </c>
      <c r="AE36" s="22">
        <v>33</v>
      </c>
      <c r="AG36" s="22">
        <v>881</v>
      </c>
      <c r="AH36" s="23">
        <v>908</v>
      </c>
      <c r="AI36" s="22">
        <v>33</v>
      </c>
      <c r="AK36" s="22">
        <v>993</v>
      </c>
      <c r="AL36" s="23">
        <v>1023</v>
      </c>
      <c r="AM36" s="22">
        <v>33</v>
      </c>
      <c r="AO36" s="22">
        <v>1054</v>
      </c>
      <c r="AP36" s="23">
        <v>1086</v>
      </c>
      <c r="AQ36" s="22">
        <v>33</v>
      </c>
      <c r="AS36" s="22">
        <v>891</v>
      </c>
      <c r="AT36" s="23">
        <v>918</v>
      </c>
      <c r="AU36" s="22">
        <v>33</v>
      </c>
      <c r="AW36" s="22">
        <v>999</v>
      </c>
      <c r="AX36" s="23">
        <v>1029</v>
      </c>
      <c r="AY36" s="22">
        <v>33</v>
      </c>
      <c r="BA36" s="22">
        <v>827</v>
      </c>
      <c r="BB36" s="23">
        <v>852</v>
      </c>
      <c r="BC36" s="22">
        <v>33</v>
      </c>
      <c r="BE36" s="22">
        <v>894</v>
      </c>
      <c r="BF36" s="23">
        <v>921</v>
      </c>
      <c r="BG36" s="22">
        <v>33</v>
      </c>
      <c r="BI36" s="126">
        <v>1054</v>
      </c>
      <c r="BJ36" s="127">
        <v>1086</v>
      </c>
      <c r="BK36" s="22">
        <v>33</v>
      </c>
      <c r="BU36" s="22">
        <v>827</v>
      </c>
      <c r="BV36" s="127">
        <v>852</v>
      </c>
      <c r="BW36" s="22">
        <v>33</v>
      </c>
      <c r="BY36" s="22">
        <v>894</v>
      </c>
      <c r="BZ36" s="23">
        <v>921</v>
      </c>
      <c r="CA36" s="22">
        <v>33</v>
      </c>
    </row>
    <row r="37" spans="1:79" x14ac:dyDescent="0.25">
      <c r="A37" s="22">
        <v>1057</v>
      </c>
      <c r="B37" s="23">
        <v>1088</v>
      </c>
      <c r="C37" s="22">
        <v>34</v>
      </c>
      <c r="E37" s="22">
        <v>793</v>
      </c>
      <c r="F37" s="23">
        <v>816</v>
      </c>
      <c r="G37" s="22">
        <v>34</v>
      </c>
      <c r="I37" s="22">
        <v>975</v>
      </c>
      <c r="J37" s="23">
        <v>1003</v>
      </c>
      <c r="K37" s="22">
        <v>34</v>
      </c>
      <c r="M37" s="22">
        <v>975</v>
      </c>
      <c r="N37" s="23">
        <v>1003</v>
      </c>
      <c r="O37" s="22">
        <v>34</v>
      </c>
      <c r="Q37" s="22">
        <v>1057</v>
      </c>
      <c r="R37" s="23">
        <v>1088</v>
      </c>
      <c r="S37" s="22">
        <v>34</v>
      </c>
      <c r="U37" s="22">
        <v>1189</v>
      </c>
      <c r="V37" s="23">
        <v>1224</v>
      </c>
      <c r="W37" s="22">
        <v>34</v>
      </c>
      <c r="Y37" s="22">
        <v>909</v>
      </c>
      <c r="Z37" s="23">
        <v>935</v>
      </c>
      <c r="AA37" s="22">
        <v>34</v>
      </c>
      <c r="AC37" s="22">
        <v>1090</v>
      </c>
      <c r="AD37" s="23">
        <v>1122</v>
      </c>
      <c r="AE37" s="22">
        <v>34</v>
      </c>
      <c r="AG37" s="22">
        <v>909</v>
      </c>
      <c r="AH37" s="23">
        <v>935</v>
      </c>
      <c r="AI37" s="22">
        <v>34</v>
      </c>
      <c r="AK37" s="22">
        <v>1024</v>
      </c>
      <c r="AL37" s="23">
        <v>1054</v>
      </c>
      <c r="AM37" s="22">
        <v>34</v>
      </c>
      <c r="AO37" s="22">
        <v>1087</v>
      </c>
      <c r="AP37" s="23">
        <v>1119</v>
      </c>
      <c r="AQ37" s="22">
        <v>34</v>
      </c>
      <c r="AS37" s="22">
        <v>919</v>
      </c>
      <c r="AT37" s="23">
        <v>946</v>
      </c>
      <c r="AU37" s="22">
        <v>34</v>
      </c>
      <c r="AW37" s="22">
        <v>1030</v>
      </c>
      <c r="AX37" s="23">
        <v>1061</v>
      </c>
      <c r="AY37" s="22">
        <v>34</v>
      </c>
      <c r="BA37" s="22">
        <v>853</v>
      </c>
      <c r="BB37" s="23">
        <v>878</v>
      </c>
      <c r="BC37" s="22">
        <v>34</v>
      </c>
      <c r="BE37" s="22">
        <v>922</v>
      </c>
      <c r="BF37" s="23">
        <v>949</v>
      </c>
      <c r="BG37" s="22">
        <v>34</v>
      </c>
      <c r="BI37" s="126">
        <v>1087</v>
      </c>
      <c r="BJ37" s="127">
        <v>1119</v>
      </c>
      <c r="BK37" s="22">
        <v>34</v>
      </c>
      <c r="BU37" s="22">
        <v>853</v>
      </c>
      <c r="BV37" s="127">
        <v>878</v>
      </c>
      <c r="BW37" s="22">
        <v>34</v>
      </c>
      <c r="BY37" s="22">
        <v>922</v>
      </c>
      <c r="BZ37" s="23">
        <v>949</v>
      </c>
      <c r="CA37" s="22">
        <v>34</v>
      </c>
    </row>
    <row r="38" spans="1:79" x14ac:dyDescent="0.25">
      <c r="A38" s="22">
        <v>1089</v>
      </c>
      <c r="B38" s="23">
        <v>1120</v>
      </c>
      <c r="C38" s="22">
        <v>35</v>
      </c>
      <c r="E38" s="22">
        <v>817</v>
      </c>
      <c r="F38" s="23">
        <v>840</v>
      </c>
      <c r="G38" s="22">
        <v>35</v>
      </c>
      <c r="I38" s="22">
        <v>1004</v>
      </c>
      <c r="J38" s="23">
        <v>1033</v>
      </c>
      <c r="K38" s="22">
        <v>35</v>
      </c>
      <c r="M38" s="22">
        <v>1004</v>
      </c>
      <c r="N38" s="23">
        <v>1033</v>
      </c>
      <c r="O38" s="22">
        <v>35</v>
      </c>
      <c r="Q38" s="22">
        <v>1089</v>
      </c>
      <c r="R38" s="23">
        <v>1120</v>
      </c>
      <c r="S38" s="22">
        <v>35</v>
      </c>
      <c r="U38" s="22">
        <v>1225</v>
      </c>
      <c r="V38" s="23">
        <v>1260</v>
      </c>
      <c r="W38" s="22">
        <v>35</v>
      </c>
      <c r="Y38" s="22">
        <v>936</v>
      </c>
      <c r="Z38" s="23">
        <v>963</v>
      </c>
      <c r="AA38" s="22">
        <v>35</v>
      </c>
      <c r="AC38" s="22">
        <v>1123</v>
      </c>
      <c r="AD38" s="23">
        <v>1155</v>
      </c>
      <c r="AE38" s="22">
        <v>35</v>
      </c>
      <c r="AG38" s="22">
        <v>936</v>
      </c>
      <c r="AH38" s="23">
        <v>963</v>
      </c>
      <c r="AI38" s="22">
        <v>35</v>
      </c>
      <c r="AK38" s="22">
        <v>1055</v>
      </c>
      <c r="AL38" s="23">
        <v>1085</v>
      </c>
      <c r="AM38" s="22">
        <v>35</v>
      </c>
      <c r="AO38" s="22">
        <v>1120</v>
      </c>
      <c r="AP38" s="23">
        <v>1152</v>
      </c>
      <c r="AQ38" s="22">
        <v>35</v>
      </c>
      <c r="AS38" s="22">
        <v>947</v>
      </c>
      <c r="AT38" s="23">
        <v>974</v>
      </c>
      <c r="AU38" s="22">
        <v>35</v>
      </c>
      <c r="AW38" s="22">
        <v>1062</v>
      </c>
      <c r="AX38" s="23">
        <v>1092</v>
      </c>
      <c r="AY38" s="22">
        <v>35</v>
      </c>
      <c r="BA38" s="22">
        <v>879</v>
      </c>
      <c r="BB38" s="23">
        <v>904</v>
      </c>
      <c r="BC38" s="22">
        <v>35</v>
      </c>
      <c r="BE38" s="22">
        <v>950</v>
      </c>
      <c r="BF38" s="23">
        <v>977</v>
      </c>
      <c r="BG38" s="22">
        <v>35</v>
      </c>
      <c r="BI38" s="126">
        <v>1120</v>
      </c>
      <c r="BJ38" s="127">
        <v>1152</v>
      </c>
      <c r="BK38" s="22">
        <v>35</v>
      </c>
      <c r="BU38" s="22">
        <v>879</v>
      </c>
      <c r="BV38" s="127">
        <v>904</v>
      </c>
      <c r="BW38" s="22">
        <v>35</v>
      </c>
      <c r="BY38" s="22">
        <v>950</v>
      </c>
      <c r="BZ38" s="23">
        <v>977</v>
      </c>
      <c r="CA38" s="22">
        <v>35</v>
      </c>
    </row>
    <row r="39" spans="1:79" x14ac:dyDescent="0.25">
      <c r="A39" s="22">
        <v>1121</v>
      </c>
      <c r="B39" s="23">
        <v>1152</v>
      </c>
      <c r="C39" s="22">
        <v>36</v>
      </c>
      <c r="E39" s="22">
        <v>841</v>
      </c>
      <c r="F39" s="23">
        <v>864</v>
      </c>
      <c r="G39" s="22">
        <v>36</v>
      </c>
      <c r="I39" s="22">
        <v>1034</v>
      </c>
      <c r="J39" s="23">
        <v>1062</v>
      </c>
      <c r="K39" s="22">
        <v>36</v>
      </c>
      <c r="M39" s="22">
        <v>1034</v>
      </c>
      <c r="N39" s="23">
        <v>1062</v>
      </c>
      <c r="O39" s="22">
        <v>36</v>
      </c>
      <c r="Q39" s="22">
        <v>1121</v>
      </c>
      <c r="R39" s="23">
        <v>1152</v>
      </c>
      <c r="S39" s="22">
        <v>36</v>
      </c>
      <c r="U39" s="22">
        <v>1261</v>
      </c>
      <c r="V39" s="23">
        <v>1296</v>
      </c>
      <c r="W39" s="22">
        <v>36</v>
      </c>
      <c r="Y39" s="22">
        <v>964</v>
      </c>
      <c r="Z39" s="23">
        <v>990</v>
      </c>
      <c r="AA39" s="22">
        <v>36</v>
      </c>
      <c r="AC39" s="22">
        <v>1156</v>
      </c>
      <c r="AD39" s="23">
        <v>1188</v>
      </c>
      <c r="AE39" s="22">
        <v>36</v>
      </c>
      <c r="AG39" s="22">
        <v>964</v>
      </c>
      <c r="AH39" s="23">
        <v>990</v>
      </c>
      <c r="AI39" s="22">
        <v>36</v>
      </c>
      <c r="AK39" s="22">
        <v>1086</v>
      </c>
      <c r="AL39" s="23">
        <v>1116</v>
      </c>
      <c r="AM39" s="22">
        <v>36</v>
      </c>
      <c r="AO39" s="22">
        <v>1153</v>
      </c>
      <c r="AP39" s="23">
        <v>1185</v>
      </c>
      <c r="AQ39" s="22">
        <v>36</v>
      </c>
      <c r="AS39" s="22">
        <v>975</v>
      </c>
      <c r="AT39" s="23">
        <v>1001</v>
      </c>
      <c r="AU39" s="22">
        <v>36</v>
      </c>
      <c r="AW39" s="22">
        <v>1093</v>
      </c>
      <c r="AX39" s="23">
        <v>1123</v>
      </c>
      <c r="AY39" s="22">
        <v>36</v>
      </c>
      <c r="BA39" s="22">
        <v>905</v>
      </c>
      <c r="BB39" s="23">
        <v>930</v>
      </c>
      <c r="BC39" s="22">
        <v>36</v>
      </c>
      <c r="BE39" s="22">
        <v>978</v>
      </c>
      <c r="BF39" s="23">
        <v>1005</v>
      </c>
      <c r="BG39" s="22">
        <v>36</v>
      </c>
      <c r="BI39" s="126">
        <v>1153</v>
      </c>
      <c r="BJ39" s="127">
        <v>1185</v>
      </c>
      <c r="BK39" s="22">
        <v>36</v>
      </c>
      <c r="BU39" s="22">
        <v>905</v>
      </c>
      <c r="BV39" s="127">
        <v>930</v>
      </c>
      <c r="BW39" s="22">
        <v>36</v>
      </c>
      <c r="BY39" s="22">
        <v>978</v>
      </c>
      <c r="BZ39" s="23">
        <v>1005</v>
      </c>
      <c r="CA39" s="22">
        <v>36</v>
      </c>
    </row>
    <row r="40" spans="1:79" x14ac:dyDescent="0.25">
      <c r="A40" s="22">
        <v>1153</v>
      </c>
      <c r="B40" s="23">
        <v>1184</v>
      </c>
      <c r="C40" s="22">
        <v>37</v>
      </c>
      <c r="E40" s="22">
        <v>865</v>
      </c>
      <c r="F40" s="23">
        <v>888</v>
      </c>
      <c r="G40" s="22">
        <v>37</v>
      </c>
      <c r="I40" s="22">
        <v>1063</v>
      </c>
      <c r="J40" s="23">
        <v>1092</v>
      </c>
      <c r="K40" s="22">
        <v>37</v>
      </c>
      <c r="M40" s="22">
        <v>1063</v>
      </c>
      <c r="N40" s="23">
        <v>1092</v>
      </c>
      <c r="O40" s="22">
        <v>37</v>
      </c>
      <c r="Q40" s="22">
        <v>1153</v>
      </c>
      <c r="R40" s="23">
        <v>1184</v>
      </c>
      <c r="S40" s="22">
        <v>37</v>
      </c>
      <c r="U40" s="22">
        <v>1297</v>
      </c>
      <c r="V40" s="23">
        <v>1332</v>
      </c>
      <c r="W40" s="22">
        <v>37</v>
      </c>
      <c r="Y40" s="22">
        <v>991</v>
      </c>
      <c r="Z40" s="23">
        <v>1018</v>
      </c>
      <c r="AA40" s="22">
        <v>37</v>
      </c>
      <c r="AC40" s="22">
        <v>1189</v>
      </c>
      <c r="AD40" s="23">
        <v>1221</v>
      </c>
      <c r="AE40" s="22">
        <v>37</v>
      </c>
      <c r="AG40" s="22">
        <v>991</v>
      </c>
      <c r="AH40" s="23">
        <v>1018</v>
      </c>
      <c r="AI40" s="22">
        <v>37</v>
      </c>
      <c r="AK40" s="22">
        <v>1117</v>
      </c>
      <c r="AL40" s="23">
        <v>1147</v>
      </c>
      <c r="AM40" s="22">
        <v>37</v>
      </c>
      <c r="AO40" s="22">
        <v>1186</v>
      </c>
      <c r="AP40" s="23">
        <v>1217</v>
      </c>
      <c r="AQ40" s="22">
        <v>37</v>
      </c>
      <c r="AS40" s="22">
        <v>1002</v>
      </c>
      <c r="AT40" s="23">
        <v>1029</v>
      </c>
      <c r="AU40" s="22">
        <v>37</v>
      </c>
      <c r="AW40" s="22">
        <v>1124</v>
      </c>
      <c r="AX40" s="23">
        <v>1154</v>
      </c>
      <c r="AY40" s="22">
        <v>37</v>
      </c>
      <c r="BA40" s="22">
        <v>931</v>
      </c>
      <c r="BB40" s="23">
        <v>955</v>
      </c>
      <c r="BC40" s="22">
        <v>37</v>
      </c>
      <c r="BE40" s="22">
        <v>1006</v>
      </c>
      <c r="BF40" s="23">
        <v>1032</v>
      </c>
      <c r="BG40" s="22">
        <v>37</v>
      </c>
      <c r="BI40" s="126">
        <v>1186</v>
      </c>
      <c r="BJ40" s="127">
        <v>1217</v>
      </c>
      <c r="BK40" s="22">
        <v>37</v>
      </c>
      <c r="BU40" s="22">
        <v>931</v>
      </c>
      <c r="BV40" s="127">
        <v>955</v>
      </c>
      <c r="BW40" s="22">
        <v>37</v>
      </c>
      <c r="BY40" s="22">
        <v>1006</v>
      </c>
      <c r="BZ40" s="23">
        <v>1032</v>
      </c>
      <c r="CA40" s="22">
        <v>37</v>
      </c>
    </row>
    <row r="41" spans="1:79" x14ac:dyDescent="0.25">
      <c r="A41" s="22">
        <v>1185</v>
      </c>
      <c r="B41" s="23">
        <v>1216</v>
      </c>
      <c r="C41" s="22">
        <v>38</v>
      </c>
      <c r="E41" s="22">
        <v>889</v>
      </c>
      <c r="F41" s="23">
        <v>912</v>
      </c>
      <c r="G41" s="22">
        <v>38</v>
      </c>
      <c r="I41" s="22">
        <v>1093</v>
      </c>
      <c r="J41" s="23">
        <v>1121</v>
      </c>
      <c r="K41" s="22">
        <v>38</v>
      </c>
      <c r="M41" s="22">
        <v>1093</v>
      </c>
      <c r="N41" s="23">
        <v>1121</v>
      </c>
      <c r="O41" s="22">
        <v>38</v>
      </c>
      <c r="Q41" s="22">
        <v>1185</v>
      </c>
      <c r="R41" s="23">
        <v>1216</v>
      </c>
      <c r="S41" s="22">
        <v>38</v>
      </c>
      <c r="U41" s="22">
        <v>1333</v>
      </c>
      <c r="V41" s="23">
        <v>1368</v>
      </c>
      <c r="W41" s="22">
        <v>38</v>
      </c>
      <c r="Y41" s="22">
        <v>1019</v>
      </c>
      <c r="Z41" s="23">
        <v>1045</v>
      </c>
      <c r="AA41" s="22">
        <v>38</v>
      </c>
      <c r="AC41" s="22">
        <v>1222</v>
      </c>
      <c r="AD41" s="23">
        <v>1254</v>
      </c>
      <c r="AE41" s="22">
        <v>38</v>
      </c>
      <c r="AG41" s="22">
        <v>1019</v>
      </c>
      <c r="AH41" s="23">
        <v>1045</v>
      </c>
      <c r="AI41" s="22">
        <v>38</v>
      </c>
      <c r="AK41" s="22">
        <v>1148</v>
      </c>
      <c r="AL41" s="23">
        <v>1178</v>
      </c>
      <c r="AM41" s="22">
        <v>38</v>
      </c>
      <c r="AO41" s="22">
        <v>1218</v>
      </c>
      <c r="AP41" s="23">
        <v>1250</v>
      </c>
      <c r="AQ41" s="22">
        <v>38</v>
      </c>
      <c r="AS41" s="22">
        <v>1030</v>
      </c>
      <c r="AT41" s="23">
        <v>1057</v>
      </c>
      <c r="AU41" s="22">
        <v>38</v>
      </c>
      <c r="AW41" s="22">
        <v>1155</v>
      </c>
      <c r="AX41" s="23">
        <v>1185</v>
      </c>
      <c r="AY41" s="22">
        <v>38</v>
      </c>
      <c r="BA41" s="22">
        <v>956</v>
      </c>
      <c r="BB41" s="23">
        <v>981</v>
      </c>
      <c r="BC41" s="22">
        <v>38</v>
      </c>
      <c r="BE41" s="22">
        <v>1033</v>
      </c>
      <c r="BF41" s="23">
        <v>1060</v>
      </c>
      <c r="BG41" s="22">
        <v>38</v>
      </c>
      <c r="BI41" s="126">
        <v>1218</v>
      </c>
      <c r="BJ41" s="127">
        <v>1250</v>
      </c>
      <c r="BK41" s="22">
        <v>38</v>
      </c>
      <c r="BU41" s="22">
        <v>956</v>
      </c>
      <c r="BV41" s="127">
        <v>981</v>
      </c>
      <c r="BW41" s="22">
        <v>38</v>
      </c>
      <c r="BY41" s="22">
        <v>1033</v>
      </c>
      <c r="BZ41" s="23">
        <v>1060</v>
      </c>
      <c r="CA41" s="22">
        <v>38</v>
      </c>
    </row>
    <row r="42" spans="1:79" x14ac:dyDescent="0.25">
      <c r="A42" s="22">
        <v>1217</v>
      </c>
      <c r="B42" s="23">
        <v>1248</v>
      </c>
      <c r="C42" s="22">
        <v>39</v>
      </c>
      <c r="E42" s="22">
        <v>913</v>
      </c>
      <c r="F42" s="23">
        <v>936</v>
      </c>
      <c r="G42" s="22">
        <v>39</v>
      </c>
      <c r="I42" s="22">
        <v>1122</v>
      </c>
      <c r="J42" s="23">
        <v>1151</v>
      </c>
      <c r="K42" s="22">
        <v>39</v>
      </c>
      <c r="M42" s="22">
        <v>1122</v>
      </c>
      <c r="N42" s="23">
        <v>1151</v>
      </c>
      <c r="O42" s="22">
        <v>39</v>
      </c>
      <c r="Q42" s="22">
        <v>1217</v>
      </c>
      <c r="R42" s="23">
        <v>1248</v>
      </c>
      <c r="S42" s="22">
        <v>39</v>
      </c>
      <c r="U42" s="22">
        <v>1369</v>
      </c>
      <c r="V42" s="23">
        <v>1404</v>
      </c>
      <c r="W42" s="22">
        <v>39</v>
      </c>
      <c r="Y42" s="22">
        <v>1046</v>
      </c>
      <c r="Z42" s="23">
        <v>1073</v>
      </c>
      <c r="AA42" s="22">
        <v>39</v>
      </c>
      <c r="AC42" s="22">
        <v>1255</v>
      </c>
      <c r="AD42" s="23">
        <v>1287</v>
      </c>
      <c r="AE42" s="22">
        <v>39</v>
      </c>
      <c r="AG42" s="22">
        <v>1046</v>
      </c>
      <c r="AH42" s="23">
        <v>1073</v>
      </c>
      <c r="AI42" s="22">
        <v>39</v>
      </c>
      <c r="AK42" s="22">
        <v>1179</v>
      </c>
      <c r="AL42" s="23">
        <v>1209</v>
      </c>
      <c r="AM42" s="22">
        <v>39</v>
      </c>
      <c r="AO42" s="22">
        <v>1251</v>
      </c>
      <c r="AP42" s="23">
        <v>1283</v>
      </c>
      <c r="AQ42" s="22">
        <v>39</v>
      </c>
      <c r="AS42" s="22">
        <v>1058</v>
      </c>
      <c r="AT42" s="23">
        <v>1085</v>
      </c>
      <c r="AU42" s="22">
        <v>39</v>
      </c>
      <c r="AW42" s="22">
        <v>1186</v>
      </c>
      <c r="AX42" s="23">
        <v>1217</v>
      </c>
      <c r="AY42" s="22">
        <v>39</v>
      </c>
      <c r="BA42" s="22">
        <v>982</v>
      </c>
      <c r="BB42" s="23">
        <v>1007</v>
      </c>
      <c r="BC42" s="22">
        <v>39</v>
      </c>
      <c r="BE42" s="22">
        <v>1061</v>
      </c>
      <c r="BF42" s="23">
        <v>1088</v>
      </c>
      <c r="BG42" s="22">
        <v>39</v>
      </c>
      <c r="BI42" s="126">
        <v>1251</v>
      </c>
      <c r="BJ42" s="127">
        <v>1283</v>
      </c>
      <c r="BK42" s="22">
        <v>39</v>
      </c>
      <c r="BU42" s="22">
        <v>982</v>
      </c>
      <c r="BV42" s="127">
        <v>1007</v>
      </c>
      <c r="BW42" s="22">
        <v>39</v>
      </c>
      <c r="BY42" s="22">
        <v>1061</v>
      </c>
      <c r="BZ42" s="23">
        <v>1088</v>
      </c>
      <c r="CA42" s="22">
        <v>39</v>
      </c>
    </row>
    <row r="43" spans="1:79" x14ac:dyDescent="0.25">
      <c r="A43" s="22">
        <v>1249</v>
      </c>
      <c r="B43" s="23">
        <v>1280</v>
      </c>
      <c r="C43" s="22">
        <v>40</v>
      </c>
      <c r="E43" s="22">
        <v>937</v>
      </c>
      <c r="F43" s="23">
        <v>960</v>
      </c>
      <c r="G43" s="22">
        <v>40</v>
      </c>
      <c r="I43" s="22">
        <v>1152</v>
      </c>
      <c r="J43" s="23">
        <v>1180</v>
      </c>
      <c r="K43" s="22">
        <v>40</v>
      </c>
      <c r="M43" s="22">
        <v>1152</v>
      </c>
      <c r="N43" s="23">
        <v>1180</v>
      </c>
      <c r="O43" s="22">
        <v>40</v>
      </c>
      <c r="Q43" s="22">
        <v>1249</v>
      </c>
      <c r="R43" s="23">
        <v>1280</v>
      </c>
      <c r="S43" s="22">
        <v>40</v>
      </c>
      <c r="U43" s="22">
        <v>1405</v>
      </c>
      <c r="V43" s="23">
        <v>1440</v>
      </c>
      <c r="W43" s="22">
        <v>40</v>
      </c>
      <c r="Y43" s="22">
        <v>1074</v>
      </c>
      <c r="Z43" s="23">
        <v>1100</v>
      </c>
      <c r="AA43" s="22">
        <v>40</v>
      </c>
      <c r="AC43" s="22">
        <v>1288</v>
      </c>
      <c r="AD43" s="23">
        <v>1320</v>
      </c>
      <c r="AE43" s="22">
        <v>40</v>
      </c>
      <c r="AG43" s="22">
        <v>1074</v>
      </c>
      <c r="AH43" s="23">
        <v>1100</v>
      </c>
      <c r="AI43" s="22">
        <v>40</v>
      </c>
      <c r="AK43" s="22">
        <v>1210</v>
      </c>
      <c r="AL43" s="23">
        <v>1240</v>
      </c>
      <c r="AM43" s="22">
        <v>40</v>
      </c>
      <c r="AO43" s="22">
        <v>1284</v>
      </c>
      <c r="AP43" s="23">
        <v>1316</v>
      </c>
      <c r="AQ43" s="22">
        <v>40</v>
      </c>
      <c r="AS43" s="22">
        <v>1086</v>
      </c>
      <c r="AT43" s="23">
        <v>1113</v>
      </c>
      <c r="AU43" s="22">
        <v>40</v>
      </c>
      <c r="AW43" s="22">
        <v>1218</v>
      </c>
      <c r="AX43" s="23">
        <v>1248</v>
      </c>
      <c r="AY43" s="22">
        <v>40</v>
      </c>
      <c r="BA43" s="22">
        <v>1008</v>
      </c>
      <c r="BB43" s="23">
        <v>1033</v>
      </c>
      <c r="BC43" s="22">
        <v>40</v>
      </c>
      <c r="BE43" s="22">
        <v>1089</v>
      </c>
      <c r="BF43" s="23">
        <v>1116</v>
      </c>
      <c r="BG43" s="22">
        <v>40</v>
      </c>
      <c r="BI43" s="126">
        <v>1284</v>
      </c>
      <c r="BJ43" s="127">
        <v>1316</v>
      </c>
      <c r="BK43" s="22">
        <v>40</v>
      </c>
      <c r="BU43" s="22">
        <v>1008</v>
      </c>
      <c r="BV43" s="127">
        <v>1033</v>
      </c>
      <c r="BW43" s="22">
        <v>40</v>
      </c>
      <c r="BY43" s="22">
        <v>1089</v>
      </c>
      <c r="BZ43" s="23">
        <v>1116</v>
      </c>
      <c r="CA43" s="22">
        <v>40</v>
      </c>
    </row>
    <row r="44" spans="1:79" x14ac:dyDescent="0.25">
      <c r="A44" s="22">
        <v>1281</v>
      </c>
      <c r="B44" s="23">
        <v>1312</v>
      </c>
      <c r="C44" s="22">
        <v>41</v>
      </c>
      <c r="E44" s="22">
        <v>961</v>
      </c>
      <c r="F44" s="23">
        <v>984</v>
      </c>
      <c r="G44" s="22">
        <v>41</v>
      </c>
      <c r="I44" s="22">
        <v>1181</v>
      </c>
      <c r="J44" s="23">
        <v>1210</v>
      </c>
      <c r="K44" s="22">
        <v>41</v>
      </c>
      <c r="M44" s="22">
        <v>1181</v>
      </c>
      <c r="N44" s="23">
        <v>1210</v>
      </c>
      <c r="O44" s="22">
        <v>41</v>
      </c>
      <c r="Q44" s="22">
        <v>1281</v>
      </c>
      <c r="R44" s="23">
        <v>1312</v>
      </c>
      <c r="S44" s="22">
        <v>41</v>
      </c>
      <c r="U44" s="22">
        <v>1441</v>
      </c>
      <c r="V44" s="23">
        <v>1476</v>
      </c>
      <c r="W44" s="22">
        <v>41</v>
      </c>
      <c r="Y44" s="22">
        <v>1101</v>
      </c>
      <c r="Z44" s="23">
        <v>1128</v>
      </c>
      <c r="AA44" s="22">
        <v>41</v>
      </c>
      <c r="AC44" s="22">
        <v>1321</v>
      </c>
      <c r="AD44" s="23">
        <v>1353</v>
      </c>
      <c r="AE44" s="22">
        <v>41</v>
      </c>
      <c r="AG44" s="22">
        <v>1101</v>
      </c>
      <c r="AH44" s="23">
        <v>1128</v>
      </c>
      <c r="AI44" s="22">
        <v>41</v>
      </c>
      <c r="AK44" s="22">
        <v>1241</v>
      </c>
      <c r="AL44" s="23">
        <v>1271</v>
      </c>
      <c r="AM44" s="22">
        <v>41</v>
      </c>
      <c r="AO44" s="22">
        <v>1317</v>
      </c>
      <c r="AP44" s="23">
        <v>1349</v>
      </c>
      <c r="AQ44" s="22">
        <v>41</v>
      </c>
      <c r="AS44" s="22">
        <v>1114</v>
      </c>
      <c r="AT44" s="23">
        <v>1141</v>
      </c>
      <c r="AU44" s="22">
        <v>41</v>
      </c>
      <c r="AW44" s="22">
        <v>1249</v>
      </c>
      <c r="AX44" s="23">
        <v>1279</v>
      </c>
      <c r="AY44" s="22">
        <v>41</v>
      </c>
      <c r="BA44" s="22">
        <v>1034</v>
      </c>
      <c r="BB44" s="23">
        <v>1059</v>
      </c>
      <c r="BC44" s="22">
        <v>41</v>
      </c>
      <c r="BE44" s="22">
        <v>1117</v>
      </c>
      <c r="BF44" s="23">
        <v>1144</v>
      </c>
      <c r="BG44" s="22">
        <v>41</v>
      </c>
      <c r="BI44" s="126">
        <v>1317</v>
      </c>
      <c r="BJ44" s="127">
        <v>1349</v>
      </c>
      <c r="BK44" s="22">
        <v>41</v>
      </c>
      <c r="BU44" s="22">
        <v>1034</v>
      </c>
      <c r="BV44" s="127">
        <v>1059</v>
      </c>
      <c r="BW44" s="22">
        <v>41</v>
      </c>
      <c r="BY44" s="22">
        <v>1117</v>
      </c>
      <c r="BZ44" s="23">
        <v>1144</v>
      </c>
      <c r="CA44" s="22">
        <v>41</v>
      </c>
    </row>
    <row r="45" spans="1:79" x14ac:dyDescent="0.25">
      <c r="A45" s="22">
        <v>1313</v>
      </c>
      <c r="B45" s="23">
        <v>1344</v>
      </c>
      <c r="C45" s="22">
        <v>42</v>
      </c>
      <c r="E45" s="22">
        <v>985</v>
      </c>
      <c r="F45" s="23">
        <v>1008</v>
      </c>
      <c r="G45" s="22">
        <v>42</v>
      </c>
      <c r="I45" s="22">
        <v>1211</v>
      </c>
      <c r="J45" s="23">
        <v>1239</v>
      </c>
      <c r="K45" s="22">
        <v>42</v>
      </c>
      <c r="M45" s="22">
        <v>1211</v>
      </c>
      <c r="N45" s="23">
        <v>1239</v>
      </c>
      <c r="O45" s="22">
        <v>42</v>
      </c>
      <c r="Q45" s="22">
        <v>1313</v>
      </c>
      <c r="R45" s="23">
        <v>1344</v>
      </c>
      <c r="S45" s="22">
        <v>42</v>
      </c>
      <c r="U45" s="22">
        <v>1477</v>
      </c>
      <c r="V45" s="23">
        <v>1512</v>
      </c>
      <c r="W45" s="22">
        <v>42</v>
      </c>
      <c r="Y45" s="22">
        <v>1129</v>
      </c>
      <c r="Z45" s="23">
        <v>1155</v>
      </c>
      <c r="AA45" s="22">
        <v>42</v>
      </c>
      <c r="AC45" s="22">
        <v>1354</v>
      </c>
      <c r="AD45" s="23">
        <v>1386</v>
      </c>
      <c r="AE45" s="22">
        <v>42</v>
      </c>
      <c r="AG45" s="22">
        <v>1129</v>
      </c>
      <c r="AH45" s="23">
        <v>1155</v>
      </c>
      <c r="AI45" s="22">
        <v>42</v>
      </c>
      <c r="AK45" s="22">
        <v>1272</v>
      </c>
      <c r="AL45" s="23">
        <v>1302</v>
      </c>
      <c r="AM45" s="22">
        <v>42</v>
      </c>
      <c r="AO45" s="22">
        <v>1350</v>
      </c>
      <c r="AP45" s="23">
        <v>1382</v>
      </c>
      <c r="AQ45" s="22">
        <v>42</v>
      </c>
      <c r="AS45" s="22">
        <v>1142</v>
      </c>
      <c r="AT45" s="23">
        <v>1168</v>
      </c>
      <c r="AU45" s="22">
        <v>42</v>
      </c>
      <c r="AW45" s="22">
        <v>1280</v>
      </c>
      <c r="AX45" s="23">
        <v>1310</v>
      </c>
      <c r="AY45" s="22">
        <v>42</v>
      </c>
      <c r="BA45" s="22">
        <v>1060</v>
      </c>
      <c r="BB45" s="23">
        <v>1085</v>
      </c>
      <c r="BC45" s="22">
        <v>42</v>
      </c>
      <c r="BE45" s="22">
        <v>1145</v>
      </c>
      <c r="BF45" s="23">
        <v>1172</v>
      </c>
      <c r="BG45" s="22">
        <v>42</v>
      </c>
      <c r="BI45" s="126">
        <v>1350</v>
      </c>
      <c r="BJ45" s="127">
        <v>1382</v>
      </c>
      <c r="BK45" s="22">
        <v>42</v>
      </c>
      <c r="BU45" s="22">
        <v>1060</v>
      </c>
      <c r="BV45" s="127">
        <v>1085</v>
      </c>
      <c r="BW45" s="22">
        <v>42</v>
      </c>
      <c r="BY45" s="22">
        <v>1145</v>
      </c>
      <c r="BZ45" s="23">
        <v>1172</v>
      </c>
      <c r="CA45" s="22">
        <v>42</v>
      </c>
    </row>
    <row r="46" spans="1:79" x14ac:dyDescent="0.25">
      <c r="A46" s="22">
        <v>1345</v>
      </c>
      <c r="B46" s="23">
        <v>1376</v>
      </c>
      <c r="C46" s="22">
        <v>43</v>
      </c>
      <c r="E46" s="22">
        <v>1009</v>
      </c>
      <c r="F46" s="23">
        <v>1032</v>
      </c>
      <c r="G46" s="22">
        <v>43</v>
      </c>
      <c r="I46" s="22">
        <v>1240</v>
      </c>
      <c r="J46" s="23">
        <v>1269</v>
      </c>
      <c r="K46" s="22">
        <v>43</v>
      </c>
      <c r="M46" s="22">
        <v>1240</v>
      </c>
      <c r="N46" s="23">
        <v>1269</v>
      </c>
      <c r="O46" s="22">
        <v>43</v>
      </c>
      <c r="Q46" s="22">
        <v>1345</v>
      </c>
      <c r="R46" s="23">
        <v>1376</v>
      </c>
      <c r="S46" s="22">
        <v>43</v>
      </c>
      <c r="U46" s="22">
        <v>1513</v>
      </c>
      <c r="V46" s="23">
        <v>1548</v>
      </c>
      <c r="W46" s="22">
        <v>43</v>
      </c>
      <c r="Y46" s="22">
        <v>1156</v>
      </c>
      <c r="Z46" s="23">
        <v>1183</v>
      </c>
      <c r="AA46" s="22">
        <v>43</v>
      </c>
      <c r="AC46" s="22">
        <v>1387</v>
      </c>
      <c r="AD46" s="23">
        <v>1419</v>
      </c>
      <c r="AE46" s="22">
        <v>43</v>
      </c>
      <c r="AG46" s="22">
        <v>1156</v>
      </c>
      <c r="AH46" s="23">
        <v>1183</v>
      </c>
      <c r="AI46" s="22">
        <v>43</v>
      </c>
      <c r="AK46" s="22">
        <v>1303</v>
      </c>
      <c r="AL46" s="23">
        <v>1333</v>
      </c>
      <c r="AM46" s="22">
        <v>43</v>
      </c>
      <c r="AO46" s="22">
        <v>1383</v>
      </c>
      <c r="AP46" s="23">
        <v>1415</v>
      </c>
      <c r="AQ46" s="22">
        <v>43</v>
      </c>
      <c r="AS46" s="22">
        <v>1169</v>
      </c>
      <c r="AT46" s="23">
        <v>1196</v>
      </c>
      <c r="AU46" s="22">
        <v>43</v>
      </c>
      <c r="AW46" s="22">
        <v>1311</v>
      </c>
      <c r="AX46" s="23">
        <v>1341</v>
      </c>
      <c r="AY46" s="22">
        <v>43</v>
      </c>
      <c r="BA46" s="22">
        <v>1086</v>
      </c>
      <c r="BB46" s="23">
        <v>1110</v>
      </c>
      <c r="BC46" s="22">
        <v>43</v>
      </c>
      <c r="BE46" s="22">
        <v>1173</v>
      </c>
      <c r="BF46" s="23">
        <v>1200</v>
      </c>
      <c r="BG46" s="22">
        <v>43</v>
      </c>
      <c r="BI46" s="126">
        <v>1383</v>
      </c>
      <c r="BJ46" s="127">
        <v>1415</v>
      </c>
      <c r="BK46" s="22">
        <v>43</v>
      </c>
      <c r="BU46" s="22">
        <v>1086</v>
      </c>
      <c r="BV46" s="127">
        <v>1110</v>
      </c>
      <c r="BW46" s="22">
        <v>43</v>
      </c>
      <c r="BY46" s="22">
        <v>1173</v>
      </c>
      <c r="BZ46" s="23">
        <v>1200</v>
      </c>
      <c r="CA46" s="22">
        <v>43</v>
      </c>
    </row>
    <row r="47" spans="1:79" x14ac:dyDescent="0.25">
      <c r="A47" s="22">
        <v>1377</v>
      </c>
      <c r="B47" s="23">
        <v>1408</v>
      </c>
      <c r="C47" s="22">
        <v>44</v>
      </c>
      <c r="E47" s="22">
        <v>1033</v>
      </c>
      <c r="F47" s="23">
        <v>1056</v>
      </c>
      <c r="G47" s="22">
        <v>44</v>
      </c>
      <c r="I47" s="22">
        <v>1270</v>
      </c>
      <c r="J47" s="23">
        <v>1298</v>
      </c>
      <c r="K47" s="22">
        <v>44</v>
      </c>
      <c r="M47" s="22">
        <v>1270</v>
      </c>
      <c r="N47" s="23">
        <v>1298</v>
      </c>
      <c r="O47" s="22">
        <v>44</v>
      </c>
      <c r="Q47" s="22">
        <v>1377</v>
      </c>
      <c r="R47" s="23">
        <v>1408</v>
      </c>
      <c r="S47" s="22">
        <v>44</v>
      </c>
      <c r="U47" s="22">
        <v>1549</v>
      </c>
      <c r="V47" s="23">
        <v>1584</v>
      </c>
      <c r="W47" s="22">
        <v>44</v>
      </c>
      <c r="Y47" s="22">
        <v>1184</v>
      </c>
      <c r="Z47" s="23">
        <v>1210</v>
      </c>
      <c r="AA47" s="22">
        <v>44</v>
      </c>
      <c r="AC47" s="22">
        <v>1420</v>
      </c>
      <c r="AD47" s="23">
        <v>1452</v>
      </c>
      <c r="AE47" s="22">
        <v>44</v>
      </c>
      <c r="AG47" s="22">
        <v>1184</v>
      </c>
      <c r="AH47" s="23">
        <v>1210</v>
      </c>
      <c r="AI47" s="22">
        <v>44</v>
      </c>
      <c r="AK47" s="22">
        <v>1334</v>
      </c>
      <c r="AL47" s="23">
        <v>1364</v>
      </c>
      <c r="AM47" s="22">
        <v>44</v>
      </c>
      <c r="AO47" s="22">
        <v>1416</v>
      </c>
      <c r="AP47" s="23">
        <v>1448</v>
      </c>
      <c r="AQ47" s="22">
        <v>44</v>
      </c>
      <c r="AS47" s="22">
        <v>1197</v>
      </c>
      <c r="AT47" s="23">
        <v>1224</v>
      </c>
      <c r="AU47" s="22">
        <v>44</v>
      </c>
      <c r="AW47" s="22">
        <v>1342</v>
      </c>
      <c r="AX47" s="23">
        <v>1373</v>
      </c>
      <c r="AY47" s="22">
        <v>44</v>
      </c>
      <c r="BA47" s="22">
        <v>1111</v>
      </c>
      <c r="BB47" s="23">
        <v>1136</v>
      </c>
      <c r="BC47" s="22">
        <v>44</v>
      </c>
      <c r="BE47" s="22">
        <v>1201</v>
      </c>
      <c r="BF47" s="23">
        <v>1228</v>
      </c>
      <c r="BG47" s="22">
        <v>44</v>
      </c>
      <c r="BI47" s="126">
        <v>1416</v>
      </c>
      <c r="BJ47" s="127">
        <v>1448</v>
      </c>
      <c r="BK47" s="22">
        <v>44</v>
      </c>
      <c r="BU47" s="22">
        <v>1111</v>
      </c>
      <c r="BV47" s="127">
        <v>1136</v>
      </c>
      <c r="BW47" s="22">
        <v>44</v>
      </c>
      <c r="BY47" s="22">
        <v>1201</v>
      </c>
      <c r="BZ47" s="23">
        <v>1228</v>
      </c>
      <c r="CA47" s="22">
        <v>44</v>
      </c>
    </row>
    <row r="48" spans="1:79" x14ac:dyDescent="0.25">
      <c r="A48" s="22">
        <v>1409</v>
      </c>
      <c r="B48" s="23">
        <v>1440</v>
      </c>
      <c r="C48" s="22">
        <v>45</v>
      </c>
      <c r="E48" s="22">
        <v>1057</v>
      </c>
      <c r="F48" s="23">
        <v>1080</v>
      </c>
      <c r="G48" s="22">
        <v>45</v>
      </c>
      <c r="I48" s="22">
        <v>1299</v>
      </c>
      <c r="J48" s="23">
        <v>1328</v>
      </c>
      <c r="K48" s="22">
        <v>45</v>
      </c>
      <c r="M48" s="22">
        <v>1299</v>
      </c>
      <c r="N48" s="23">
        <v>1328</v>
      </c>
      <c r="O48" s="22">
        <v>45</v>
      </c>
      <c r="Q48" s="22">
        <v>1409</v>
      </c>
      <c r="R48" s="23">
        <v>1440</v>
      </c>
      <c r="S48" s="22">
        <v>45</v>
      </c>
      <c r="U48" s="22">
        <v>1585</v>
      </c>
      <c r="V48" s="23">
        <v>1620</v>
      </c>
      <c r="W48" s="22">
        <v>45</v>
      </c>
      <c r="Y48" s="22">
        <v>1211</v>
      </c>
      <c r="Z48" s="23">
        <v>1238</v>
      </c>
      <c r="AA48" s="22">
        <v>45</v>
      </c>
      <c r="AC48" s="22">
        <v>1453</v>
      </c>
      <c r="AD48" s="23">
        <v>1485</v>
      </c>
      <c r="AE48" s="22">
        <v>45</v>
      </c>
      <c r="AG48" s="22">
        <v>1211</v>
      </c>
      <c r="AH48" s="23">
        <v>1238</v>
      </c>
      <c r="AI48" s="22">
        <v>45</v>
      </c>
      <c r="AK48" s="22">
        <v>1365</v>
      </c>
      <c r="AL48" s="23">
        <v>1395</v>
      </c>
      <c r="AM48" s="22">
        <v>45</v>
      </c>
      <c r="AO48" s="22">
        <v>1449</v>
      </c>
      <c r="AP48" s="23">
        <v>1481</v>
      </c>
      <c r="AQ48" s="22">
        <v>45</v>
      </c>
      <c r="AS48" s="22">
        <v>1225</v>
      </c>
      <c r="AT48" s="23">
        <v>1252</v>
      </c>
      <c r="AU48" s="22">
        <v>45</v>
      </c>
      <c r="AW48" s="22">
        <v>1374</v>
      </c>
      <c r="AX48" s="23">
        <v>1404</v>
      </c>
      <c r="AY48" s="22">
        <v>45</v>
      </c>
      <c r="BA48" s="22">
        <v>1137</v>
      </c>
      <c r="BB48" s="23">
        <v>1162</v>
      </c>
      <c r="BC48" s="22">
        <v>45</v>
      </c>
      <c r="BE48" s="22">
        <v>1229</v>
      </c>
      <c r="BF48" s="23">
        <v>1256</v>
      </c>
      <c r="BG48" s="22">
        <v>45</v>
      </c>
      <c r="BI48" s="126">
        <v>1449</v>
      </c>
      <c r="BJ48" s="127">
        <v>1481</v>
      </c>
      <c r="BK48" s="22">
        <v>45</v>
      </c>
      <c r="BU48" s="22">
        <v>1137</v>
      </c>
      <c r="BV48" s="127">
        <v>1162</v>
      </c>
      <c r="BW48" s="22">
        <v>45</v>
      </c>
      <c r="BY48" s="22">
        <v>1229</v>
      </c>
      <c r="BZ48" s="23">
        <v>1256</v>
      </c>
      <c r="CA48" s="22">
        <v>45</v>
      </c>
    </row>
    <row r="49" spans="1:79" x14ac:dyDescent="0.25">
      <c r="A49" s="22">
        <v>1441</v>
      </c>
      <c r="B49" s="23">
        <v>1472</v>
      </c>
      <c r="C49" s="22">
        <v>46</v>
      </c>
      <c r="E49" s="22">
        <v>1081</v>
      </c>
      <c r="F49" s="23">
        <v>1104</v>
      </c>
      <c r="G49" s="22">
        <v>46</v>
      </c>
      <c r="I49" s="22">
        <v>1329</v>
      </c>
      <c r="J49" s="23">
        <v>1357</v>
      </c>
      <c r="K49" s="22">
        <v>46</v>
      </c>
      <c r="M49" s="22">
        <v>1329</v>
      </c>
      <c r="N49" s="23">
        <v>1357</v>
      </c>
      <c r="O49" s="22">
        <v>46</v>
      </c>
      <c r="Q49" s="22">
        <v>1441</v>
      </c>
      <c r="R49" s="23">
        <v>1472</v>
      </c>
      <c r="S49" s="22">
        <v>46</v>
      </c>
      <c r="U49" s="22">
        <v>1621</v>
      </c>
      <c r="V49" s="23">
        <v>1656</v>
      </c>
      <c r="W49" s="22">
        <v>46</v>
      </c>
      <c r="Y49" s="22">
        <v>1239</v>
      </c>
      <c r="Z49" s="23">
        <v>1265</v>
      </c>
      <c r="AA49" s="22">
        <v>46</v>
      </c>
      <c r="AC49" s="22">
        <v>1486</v>
      </c>
      <c r="AD49" s="23">
        <v>1518</v>
      </c>
      <c r="AE49" s="22">
        <v>46</v>
      </c>
      <c r="AG49" s="22">
        <v>1239</v>
      </c>
      <c r="AH49" s="23">
        <v>1265</v>
      </c>
      <c r="AI49" s="22">
        <v>46</v>
      </c>
      <c r="AK49" s="22">
        <v>1396</v>
      </c>
      <c r="AL49" s="23">
        <v>1426</v>
      </c>
      <c r="AM49" s="22">
        <v>46</v>
      </c>
      <c r="AO49" s="22">
        <v>1482</v>
      </c>
      <c r="AP49" s="23">
        <v>1514</v>
      </c>
      <c r="AQ49" s="22">
        <v>46</v>
      </c>
      <c r="AS49" s="22">
        <v>1253</v>
      </c>
      <c r="AT49" s="23">
        <v>1280</v>
      </c>
      <c r="AU49" s="22">
        <v>46</v>
      </c>
      <c r="AW49" s="22">
        <v>1405</v>
      </c>
      <c r="AX49" s="23">
        <v>1435</v>
      </c>
      <c r="AY49" s="22">
        <v>46</v>
      </c>
      <c r="BA49" s="22">
        <v>1163</v>
      </c>
      <c r="BB49" s="23">
        <v>1188</v>
      </c>
      <c r="BC49" s="22">
        <v>46</v>
      </c>
      <c r="BE49" s="22">
        <v>1257</v>
      </c>
      <c r="BF49" s="23">
        <v>1284</v>
      </c>
      <c r="BG49" s="22">
        <v>46</v>
      </c>
      <c r="BI49" s="126">
        <v>1482</v>
      </c>
      <c r="BJ49" s="127">
        <v>1514</v>
      </c>
      <c r="BK49" s="22">
        <v>46</v>
      </c>
      <c r="BU49" s="22">
        <v>1163</v>
      </c>
      <c r="BV49" s="127">
        <v>1188</v>
      </c>
      <c r="BW49" s="22">
        <v>46</v>
      </c>
      <c r="BY49" s="22">
        <v>1257</v>
      </c>
      <c r="BZ49" s="23">
        <v>1284</v>
      </c>
      <c r="CA49" s="22">
        <v>46</v>
      </c>
    </row>
    <row r="50" spans="1:79" x14ac:dyDescent="0.25">
      <c r="A50" s="22">
        <v>1473</v>
      </c>
      <c r="B50" s="23">
        <v>1504</v>
      </c>
      <c r="C50" s="22">
        <v>47</v>
      </c>
      <c r="E50" s="22">
        <v>1105</v>
      </c>
      <c r="F50" s="23">
        <v>1128</v>
      </c>
      <c r="G50" s="22">
        <v>47</v>
      </c>
      <c r="I50" s="22">
        <v>1358</v>
      </c>
      <c r="J50" s="23">
        <v>1387</v>
      </c>
      <c r="K50" s="22">
        <v>47</v>
      </c>
      <c r="M50" s="22">
        <v>1358</v>
      </c>
      <c r="N50" s="23">
        <v>1387</v>
      </c>
      <c r="O50" s="22">
        <v>47</v>
      </c>
      <c r="Q50" s="22">
        <v>1473</v>
      </c>
      <c r="R50" s="23">
        <v>1504</v>
      </c>
      <c r="S50" s="22">
        <v>47</v>
      </c>
      <c r="U50" s="22">
        <v>1657</v>
      </c>
      <c r="V50" s="23">
        <v>1692</v>
      </c>
      <c r="W50" s="22">
        <v>47</v>
      </c>
      <c r="Y50" s="22">
        <v>1266</v>
      </c>
      <c r="Z50" s="23">
        <v>1293</v>
      </c>
      <c r="AA50" s="22">
        <v>47</v>
      </c>
      <c r="AC50" s="22">
        <v>1519</v>
      </c>
      <c r="AD50" s="23">
        <v>1551</v>
      </c>
      <c r="AE50" s="22">
        <v>47</v>
      </c>
      <c r="AG50" s="22">
        <v>1266</v>
      </c>
      <c r="AH50" s="23">
        <v>1293</v>
      </c>
      <c r="AI50" s="22">
        <v>47</v>
      </c>
      <c r="AK50" s="22">
        <v>1427</v>
      </c>
      <c r="AL50" s="23">
        <v>1457</v>
      </c>
      <c r="AM50" s="22">
        <v>47</v>
      </c>
      <c r="AO50" s="22">
        <v>1515</v>
      </c>
      <c r="AP50" s="23">
        <v>1547</v>
      </c>
      <c r="AQ50" s="22">
        <v>47</v>
      </c>
      <c r="AS50" s="22">
        <v>1281</v>
      </c>
      <c r="AT50" s="23">
        <v>1307</v>
      </c>
      <c r="AU50" s="22">
        <v>47</v>
      </c>
      <c r="AW50" s="22">
        <v>1436</v>
      </c>
      <c r="AX50" s="23">
        <v>1466</v>
      </c>
      <c r="AY50" s="22">
        <v>47</v>
      </c>
      <c r="BA50" s="22">
        <v>1189</v>
      </c>
      <c r="BB50" s="23">
        <v>1214</v>
      </c>
      <c r="BC50" s="22">
        <v>47</v>
      </c>
      <c r="BE50" s="22">
        <v>1285</v>
      </c>
      <c r="BF50" s="23">
        <v>1312</v>
      </c>
      <c r="BG50" s="22">
        <v>47</v>
      </c>
      <c r="BI50" s="126">
        <v>1515</v>
      </c>
      <c r="BJ50" s="127">
        <v>1547</v>
      </c>
      <c r="BK50" s="22">
        <v>47</v>
      </c>
      <c r="BU50" s="22">
        <v>1189</v>
      </c>
      <c r="BV50" s="127">
        <v>1214</v>
      </c>
      <c r="BW50" s="22">
        <v>47</v>
      </c>
      <c r="BY50" s="22">
        <v>1285</v>
      </c>
      <c r="BZ50" s="23">
        <v>1312</v>
      </c>
      <c r="CA50" s="22">
        <v>47</v>
      </c>
    </row>
    <row r="51" spans="1:79" x14ac:dyDescent="0.25">
      <c r="A51" s="22">
        <v>1505</v>
      </c>
      <c r="B51" s="23">
        <v>1536</v>
      </c>
      <c r="C51" s="22">
        <v>48</v>
      </c>
      <c r="E51" s="22">
        <v>1129</v>
      </c>
      <c r="F51" s="23">
        <v>1152</v>
      </c>
      <c r="G51" s="22">
        <v>48</v>
      </c>
      <c r="I51" s="22">
        <v>1388</v>
      </c>
      <c r="J51" s="23">
        <v>1416</v>
      </c>
      <c r="K51" s="22">
        <v>48</v>
      </c>
      <c r="M51" s="22">
        <v>1388</v>
      </c>
      <c r="N51" s="23">
        <v>1416</v>
      </c>
      <c r="O51" s="22">
        <v>48</v>
      </c>
      <c r="Q51" s="22">
        <v>1505</v>
      </c>
      <c r="R51" s="23">
        <v>1536</v>
      </c>
      <c r="S51" s="22">
        <v>48</v>
      </c>
      <c r="U51" s="22">
        <v>1693</v>
      </c>
      <c r="V51" s="23">
        <v>1728</v>
      </c>
      <c r="W51" s="22">
        <v>48</v>
      </c>
      <c r="Y51" s="22">
        <v>1294</v>
      </c>
      <c r="Z51" s="23">
        <v>1320</v>
      </c>
      <c r="AA51" s="22">
        <v>48</v>
      </c>
      <c r="AC51" s="22">
        <v>1552</v>
      </c>
      <c r="AD51" s="23">
        <v>1584</v>
      </c>
      <c r="AE51" s="22">
        <v>48</v>
      </c>
      <c r="AG51" s="22">
        <v>1294</v>
      </c>
      <c r="AH51" s="23">
        <v>1320</v>
      </c>
      <c r="AI51" s="22">
        <v>48</v>
      </c>
      <c r="AK51" s="22">
        <v>1458</v>
      </c>
      <c r="AL51" s="23">
        <v>1488</v>
      </c>
      <c r="AM51" s="22">
        <v>48</v>
      </c>
      <c r="AO51" s="22">
        <v>1548</v>
      </c>
      <c r="AP51" s="23">
        <v>1580</v>
      </c>
      <c r="AQ51" s="22">
        <v>48</v>
      </c>
      <c r="AS51" s="22">
        <v>1308</v>
      </c>
      <c r="AT51" s="23">
        <v>1335</v>
      </c>
      <c r="AU51" s="22">
        <v>48</v>
      </c>
      <c r="AW51" s="22">
        <v>1467</v>
      </c>
      <c r="AX51" s="23">
        <v>1497</v>
      </c>
      <c r="AY51" s="22">
        <v>48</v>
      </c>
      <c r="BA51" s="22">
        <v>1215</v>
      </c>
      <c r="BB51" s="23">
        <v>1240</v>
      </c>
      <c r="BC51" s="22">
        <v>48</v>
      </c>
      <c r="BE51" s="22">
        <v>1313</v>
      </c>
      <c r="BF51" s="23">
        <v>1340</v>
      </c>
      <c r="BG51" s="22">
        <v>48</v>
      </c>
      <c r="BI51" s="126">
        <v>1548</v>
      </c>
      <c r="BJ51" s="127">
        <v>1580</v>
      </c>
      <c r="BK51" s="22">
        <v>48</v>
      </c>
      <c r="BU51" s="22">
        <v>1215</v>
      </c>
      <c r="BV51" s="127">
        <v>1240</v>
      </c>
      <c r="BW51" s="22">
        <v>48</v>
      </c>
      <c r="BY51" s="22">
        <v>1313</v>
      </c>
      <c r="BZ51" s="23">
        <v>1340</v>
      </c>
      <c r="CA51" s="22">
        <v>48</v>
      </c>
    </row>
    <row r="52" spans="1:79" x14ac:dyDescent="0.25">
      <c r="A52" s="22">
        <v>1537</v>
      </c>
      <c r="B52" s="23">
        <v>1568</v>
      </c>
      <c r="C52" s="22">
        <v>49</v>
      </c>
      <c r="E52" s="22">
        <v>1153</v>
      </c>
      <c r="F52" s="23">
        <v>1176</v>
      </c>
      <c r="G52" s="22">
        <v>49</v>
      </c>
      <c r="I52" s="22">
        <v>1417</v>
      </c>
      <c r="J52" s="23">
        <v>1446</v>
      </c>
      <c r="K52" s="22">
        <v>49</v>
      </c>
      <c r="M52" s="22">
        <v>1417</v>
      </c>
      <c r="N52" s="23">
        <v>1446</v>
      </c>
      <c r="O52" s="22">
        <v>49</v>
      </c>
      <c r="Q52" s="22">
        <v>1537</v>
      </c>
      <c r="R52" s="23">
        <v>1568</v>
      </c>
      <c r="S52" s="22">
        <v>49</v>
      </c>
      <c r="U52" s="22">
        <v>1729</v>
      </c>
      <c r="V52" s="23">
        <v>1764</v>
      </c>
      <c r="W52" s="22">
        <v>49</v>
      </c>
      <c r="Y52" s="22">
        <v>1321</v>
      </c>
      <c r="Z52" s="23">
        <v>1348</v>
      </c>
      <c r="AA52" s="22">
        <v>49</v>
      </c>
      <c r="AC52" s="22">
        <v>1585</v>
      </c>
      <c r="AD52" s="23">
        <v>1617</v>
      </c>
      <c r="AE52" s="22">
        <v>49</v>
      </c>
      <c r="AG52" s="22">
        <v>1321</v>
      </c>
      <c r="AH52" s="23">
        <v>1348</v>
      </c>
      <c r="AI52" s="22">
        <v>49</v>
      </c>
      <c r="AK52" s="22">
        <v>1489</v>
      </c>
      <c r="AL52" s="23">
        <v>1519</v>
      </c>
      <c r="AM52" s="22">
        <v>49</v>
      </c>
      <c r="AO52" s="22">
        <v>1581</v>
      </c>
      <c r="AP52" s="23">
        <v>1612</v>
      </c>
      <c r="AQ52" s="22">
        <v>49</v>
      </c>
      <c r="AS52" s="22">
        <v>1336</v>
      </c>
      <c r="AT52" s="23">
        <v>1363</v>
      </c>
      <c r="AU52" s="22">
        <v>49</v>
      </c>
      <c r="AW52" s="22">
        <v>1498</v>
      </c>
      <c r="AX52" s="23">
        <v>1529</v>
      </c>
      <c r="AY52" s="22">
        <v>49</v>
      </c>
      <c r="BA52" s="22">
        <v>1241</v>
      </c>
      <c r="BB52" s="23">
        <v>1265</v>
      </c>
      <c r="BC52" s="22">
        <v>49</v>
      </c>
      <c r="BE52" s="22">
        <v>1341</v>
      </c>
      <c r="BF52" s="23">
        <v>1367</v>
      </c>
      <c r="BG52" s="22">
        <v>49</v>
      </c>
      <c r="BI52" s="126">
        <v>1581</v>
      </c>
      <c r="BJ52" s="127">
        <v>1612</v>
      </c>
      <c r="BK52" s="22">
        <v>49</v>
      </c>
      <c r="BU52" s="22">
        <v>1241</v>
      </c>
      <c r="BV52" s="127">
        <v>1265</v>
      </c>
      <c r="BW52" s="22">
        <v>49</v>
      </c>
      <c r="BY52" s="22">
        <v>1341</v>
      </c>
      <c r="BZ52" s="23">
        <v>1367</v>
      </c>
      <c r="CA52" s="22">
        <v>49</v>
      </c>
    </row>
    <row r="53" spans="1:79" x14ac:dyDescent="0.25">
      <c r="A53" s="22">
        <v>1569</v>
      </c>
      <c r="B53" s="23">
        <v>1600</v>
      </c>
      <c r="C53" s="22">
        <v>50</v>
      </c>
      <c r="E53" s="22">
        <v>1177</v>
      </c>
      <c r="F53" s="23">
        <v>1200</v>
      </c>
      <c r="G53" s="22">
        <v>50</v>
      </c>
      <c r="I53" s="22">
        <v>1447</v>
      </c>
      <c r="J53" s="23">
        <v>1475</v>
      </c>
      <c r="K53" s="22">
        <v>50</v>
      </c>
      <c r="M53" s="22">
        <v>1447</v>
      </c>
      <c r="N53" s="23">
        <v>1475</v>
      </c>
      <c r="O53" s="22">
        <v>50</v>
      </c>
      <c r="Q53" s="22">
        <v>1569</v>
      </c>
      <c r="R53" s="23">
        <v>1600</v>
      </c>
      <c r="S53" s="22">
        <v>50</v>
      </c>
      <c r="U53" s="22">
        <v>1765</v>
      </c>
      <c r="V53" s="23">
        <v>1800</v>
      </c>
      <c r="W53" s="22">
        <v>50</v>
      </c>
      <c r="Y53" s="22">
        <v>1349</v>
      </c>
      <c r="Z53" s="23">
        <v>1375</v>
      </c>
      <c r="AA53" s="22">
        <v>50</v>
      </c>
      <c r="AC53" s="22">
        <v>1618</v>
      </c>
      <c r="AD53" s="23">
        <v>1650</v>
      </c>
      <c r="AE53" s="22">
        <v>50</v>
      </c>
      <c r="AG53" s="22">
        <v>1349</v>
      </c>
      <c r="AH53" s="23">
        <v>1375</v>
      </c>
      <c r="AI53" s="22">
        <v>50</v>
      </c>
      <c r="AK53" s="22">
        <v>1520</v>
      </c>
      <c r="AL53" s="23">
        <v>1550</v>
      </c>
      <c r="AM53" s="22">
        <v>50</v>
      </c>
      <c r="AO53" s="22">
        <v>1613</v>
      </c>
      <c r="AP53" s="23">
        <v>1645</v>
      </c>
      <c r="AQ53" s="22">
        <v>50</v>
      </c>
      <c r="AS53" s="22">
        <v>1364</v>
      </c>
      <c r="AT53" s="23">
        <v>1391</v>
      </c>
      <c r="AU53" s="22">
        <v>50</v>
      </c>
      <c r="AW53" s="22">
        <v>1530</v>
      </c>
      <c r="AX53" s="23">
        <v>1560</v>
      </c>
      <c r="AY53" s="22">
        <v>50</v>
      </c>
      <c r="BA53" s="22">
        <v>1266</v>
      </c>
      <c r="BB53" s="23">
        <v>1291</v>
      </c>
      <c r="BC53" s="22">
        <v>50</v>
      </c>
      <c r="BE53" s="22">
        <v>1368</v>
      </c>
      <c r="BF53" s="23">
        <v>1395</v>
      </c>
      <c r="BG53" s="22">
        <v>50</v>
      </c>
      <c r="BI53" s="126">
        <v>1613</v>
      </c>
      <c r="BJ53" s="127">
        <v>1645</v>
      </c>
      <c r="BK53" s="22">
        <v>50</v>
      </c>
      <c r="BU53" s="22">
        <v>1266</v>
      </c>
      <c r="BV53" s="127">
        <v>1291</v>
      </c>
      <c r="BW53" s="22">
        <v>50</v>
      </c>
      <c r="BY53" s="22">
        <v>1368</v>
      </c>
      <c r="BZ53" s="23">
        <v>1395</v>
      </c>
      <c r="CA53" s="22">
        <v>50</v>
      </c>
    </row>
    <row r="54" spans="1:79" x14ac:dyDescent="0.25">
      <c r="A54" s="22">
        <v>1601</v>
      </c>
      <c r="B54" s="23">
        <v>1632</v>
      </c>
      <c r="C54" s="22">
        <v>51</v>
      </c>
      <c r="E54" s="22">
        <v>1201</v>
      </c>
      <c r="F54" s="23">
        <v>1224</v>
      </c>
      <c r="G54" s="22">
        <v>51</v>
      </c>
      <c r="I54" s="22">
        <v>1476</v>
      </c>
      <c r="J54" s="23">
        <v>1505</v>
      </c>
      <c r="K54" s="22">
        <v>51</v>
      </c>
      <c r="M54" s="22">
        <v>1476</v>
      </c>
      <c r="N54" s="23">
        <v>1505</v>
      </c>
      <c r="O54" s="22">
        <v>51</v>
      </c>
      <c r="Q54" s="22">
        <v>1601</v>
      </c>
      <c r="R54" s="23">
        <v>1632</v>
      </c>
      <c r="S54" s="22">
        <v>51</v>
      </c>
      <c r="U54" s="22">
        <v>1801</v>
      </c>
      <c r="V54" s="23">
        <v>1836</v>
      </c>
      <c r="W54" s="22">
        <v>51</v>
      </c>
      <c r="Y54" s="22">
        <v>1376</v>
      </c>
      <c r="Z54" s="23">
        <v>1403</v>
      </c>
      <c r="AA54" s="22">
        <v>51</v>
      </c>
      <c r="AC54" s="22">
        <v>1651</v>
      </c>
      <c r="AD54" s="23">
        <v>1683</v>
      </c>
      <c r="AE54" s="22">
        <v>51</v>
      </c>
      <c r="AG54" s="22">
        <v>1376</v>
      </c>
      <c r="AH54" s="23">
        <v>1403</v>
      </c>
      <c r="AI54" s="22">
        <v>51</v>
      </c>
      <c r="AK54" s="22">
        <v>1551</v>
      </c>
      <c r="AL54" s="23">
        <v>1581</v>
      </c>
      <c r="AM54" s="22">
        <v>51</v>
      </c>
      <c r="AO54" s="22">
        <v>1646</v>
      </c>
      <c r="AP54" s="23">
        <v>1678</v>
      </c>
      <c r="AQ54" s="22">
        <v>51</v>
      </c>
      <c r="AS54" s="22">
        <v>1392</v>
      </c>
      <c r="AT54" s="23">
        <v>1419</v>
      </c>
      <c r="AU54" s="22">
        <v>51</v>
      </c>
      <c r="AW54" s="22">
        <v>1561</v>
      </c>
      <c r="AX54" s="23">
        <v>1591</v>
      </c>
      <c r="AY54" s="22">
        <v>51</v>
      </c>
      <c r="BA54" s="22">
        <v>1292</v>
      </c>
      <c r="BB54" s="23">
        <v>1317</v>
      </c>
      <c r="BC54" s="22">
        <v>51</v>
      </c>
      <c r="BE54" s="22">
        <v>1396</v>
      </c>
      <c r="BF54" s="23">
        <v>1423</v>
      </c>
      <c r="BG54" s="22">
        <v>51</v>
      </c>
      <c r="BI54" s="126">
        <v>1646</v>
      </c>
      <c r="BJ54" s="127">
        <v>1678</v>
      </c>
      <c r="BK54" s="22">
        <v>51</v>
      </c>
      <c r="BU54" s="22">
        <v>1292</v>
      </c>
      <c r="BV54" s="127">
        <v>1317</v>
      </c>
      <c r="BW54" s="22">
        <v>51</v>
      </c>
      <c r="BY54" s="22">
        <v>1396</v>
      </c>
      <c r="BZ54" s="23">
        <v>1423</v>
      </c>
      <c r="CA54" s="22">
        <v>51</v>
      </c>
    </row>
    <row r="55" spans="1:79" x14ac:dyDescent="0.25">
      <c r="A55" s="22">
        <v>1633</v>
      </c>
      <c r="B55" s="23">
        <v>1664</v>
      </c>
      <c r="C55" s="22">
        <v>52</v>
      </c>
      <c r="E55" s="22">
        <v>1225</v>
      </c>
      <c r="F55" s="23">
        <v>1248</v>
      </c>
      <c r="G55" s="22">
        <v>52</v>
      </c>
      <c r="I55" s="22">
        <v>1506</v>
      </c>
      <c r="J55" s="23">
        <v>1534</v>
      </c>
      <c r="K55" s="22">
        <v>52</v>
      </c>
      <c r="M55" s="22">
        <v>1506</v>
      </c>
      <c r="N55" s="23">
        <v>1534</v>
      </c>
      <c r="O55" s="22">
        <v>52</v>
      </c>
      <c r="Q55" s="22">
        <v>1633</v>
      </c>
      <c r="R55" s="23">
        <v>1664</v>
      </c>
      <c r="S55" s="22">
        <v>52</v>
      </c>
      <c r="U55" s="22">
        <v>1837</v>
      </c>
      <c r="V55" s="23">
        <v>1872</v>
      </c>
      <c r="W55" s="22">
        <v>52</v>
      </c>
      <c r="Y55" s="22">
        <v>1404</v>
      </c>
      <c r="Z55" s="23">
        <v>1430</v>
      </c>
      <c r="AA55" s="22">
        <v>52</v>
      </c>
      <c r="AC55" s="22">
        <v>1684</v>
      </c>
      <c r="AD55" s="23">
        <v>1716</v>
      </c>
      <c r="AE55" s="22">
        <v>52</v>
      </c>
      <c r="AG55" s="22">
        <v>1404</v>
      </c>
      <c r="AH55" s="23">
        <v>1430</v>
      </c>
      <c r="AI55" s="22">
        <v>52</v>
      </c>
      <c r="AK55" s="22">
        <v>1582</v>
      </c>
      <c r="AL55" s="23">
        <v>1612</v>
      </c>
      <c r="AM55" s="22">
        <v>52</v>
      </c>
      <c r="AO55" s="22">
        <v>1679</v>
      </c>
      <c r="AP55" s="23">
        <v>1711</v>
      </c>
      <c r="AQ55" s="22">
        <v>52</v>
      </c>
      <c r="AS55" s="22">
        <v>1420</v>
      </c>
      <c r="AT55" s="23">
        <v>1447</v>
      </c>
      <c r="AU55" s="22">
        <v>52</v>
      </c>
      <c r="AW55" s="22">
        <v>1592</v>
      </c>
      <c r="AX55" s="23">
        <v>1622</v>
      </c>
      <c r="AY55" s="22">
        <v>52</v>
      </c>
      <c r="BA55" s="22">
        <v>1318</v>
      </c>
      <c r="BB55" s="23">
        <v>1343</v>
      </c>
      <c r="BC55" s="22">
        <v>52</v>
      </c>
      <c r="BE55" s="22">
        <v>1424</v>
      </c>
      <c r="BF55" s="23">
        <v>1451</v>
      </c>
      <c r="BG55" s="22">
        <v>52</v>
      </c>
      <c r="BI55" s="126">
        <v>1679</v>
      </c>
      <c r="BJ55" s="127">
        <v>1711</v>
      </c>
      <c r="BK55" s="22">
        <v>52</v>
      </c>
      <c r="BU55" s="22">
        <v>1318</v>
      </c>
      <c r="BV55" s="127">
        <v>1343</v>
      </c>
      <c r="BW55" s="22">
        <v>52</v>
      </c>
      <c r="BY55" s="22">
        <v>1424</v>
      </c>
      <c r="BZ55" s="23">
        <v>1451</v>
      </c>
      <c r="CA55" s="22">
        <v>52</v>
      </c>
    </row>
    <row r="56" spans="1:79" x14ac:dyDescent="0.25">
      <c r="A56" s="22">
        <v>1665</v>
      </c>
      <c r="B56" s="23">
        <v>1696</v>
      </c>
      <c r="C56" s="22">
        <v>53</v>
      </c>
      <c r="E56" s="22">
        <v>1249</v>
      </c>
      <c r="F56" s="23">
        <v>1272</v>
      </c>
      <c r="G56" s="22">
        <v>53</v>
      </c>
      <c r="I56" s="22">
        <v>1535</v>
      </c>
      <c r="J56" s="23">
        <v>1564</v>
      </c>
      <c r="K56" s="22">
        <v>53</v>
      </c>
      <c r="M56" s="22">
        <v>1535</v>
      </c>
      <c r="N56" s="23">
        <v>1564</v>
      </c>
      <c r="O56" s="22">
        <v>53</v>
      </c>
      <c r="Q56" s="22">
        <v>1665</v>
      </c>
      <c r="R56" s="23">
        <v>1696</v>
      </c>
      <c r="S56" s="22">
        <v>53</v>
      </c>
      <c r="U56" s="22">
        <v>1873</v>
      </c>
      <c r="V56" s="23">
        <v>1908</v>
      </c>
      <c r="W56" s="22">
        <v>53</v>
      </c>
      <c r="Y56" s="22">
        <v>1431</v>
      </c>
      <c r="Z56" s="23">
        <v>1458</v>
      </c>
      <c r="AA56" s="22">
        <v>53</v>
      </c>
      <c r="AC56" s="22">
        <v>1717</v>
      </c>
      <c r="AD56" s="23">
        <v>1749</v>
      </c>
      <c r="AE56" s="22">
        <v>53</v>
      </c>
      <c r="AG56" s="22">
        <v>1431</v>
      </c>
      <c r="AH56" s="23">
        <v>1458</v>
      </c>
      <c r="AI56" s="22">
        <v>53</v>
      </c>
      <c r="AK56" s="22">
        <v>1613</v>
      </c>
      <c r="AL56" s="23">
        <v>1643</v>
      </c>
      <c r="AM56" s="22">
        <v>53</v>
      </c>
      <c r="AO56" s="22">
        <v>1712</v>
      </c>
      <c r="AP56" s="23">
        <v>1744</v>
      </c>
      <c r="AQ56" s="22">
        <v>53</v>
      </c>
      <c r="AS56" s="22">
        <v>1448</v>
      </c>
      <c r="AT56" s="23">
        <v>1474</v>
      </c>
      <c r="AU56" s="22">
        <v>53</v>
      </c>
      <c r="AW56" s="22">
        <v>1623</v>
      </c>
      <c r="AX56" s="23">
        <v>1653</v>
      </c>
      <c r="AY56" s="22">
        <v>53</v>
      </c>
      <c r="BA56" s="22">
        <v>1344</v>
      </c>
      <c r="BB56" s="23">
        <v>1369</v>
      </c>
      <c r="BC56" s="22">
        <v>53</v>
      </c>
      <c r="BE56" s="22">
        <v>1452</v>
      </c>
      <c r="BF56" s="23">
        <v>1479</v>
      </c>
      <c r="BG56" s="22">
        <v>53</v>
      </c>
      <c r="BI56" s="126">
        <v>1712</v>
      </c>
      <c r="BJ56" s="127">
        <v>1744</v>
      </c>
      <c r="BK56" s="22">
        <v>53</v>
      </c>
      <c r="BU56" s="22">
        <v>1344</v>
      </c>
      <c r="BV56" s="127">
        <v>1369</v>
      </c>
      <c r="BW56" s="22">
        <v>53</v>
      </c>
      <c r="BY56" s="22">
        <v>1452</v>
      </c>
      <c r="BZ56" s="23">
        <v>1479</v>
      </c>
      <c r="CA56" s="22">
        <v>53</v>
      </c>
    </row>
    <row r="57" spans="1:79" x14ac:dyDescent="0.25">
      <c r="A57" s="22">
        <v>1697</v>
      </c>
      <c r="B57" s="23">
        <v>1728</v>
      </c>
      <c r="C57" s="22">
        <v>54</v>
      </c>
      <c r="E57" s="22">
        <v>1273</v>
      </c>
      <c r="F57" s="23">
        <v>1296</v>
      </c>
      <c r="G57" s="22">
        <v>54</v>
      </c>
      <c r="I57" s="22">
        <v>1565</v>
      </c>
      <c r="J57" s="23">
        <v>1593</v>
      </c>
      <c r="K57" s="22">
        <v>54</v>
      </c>
      <c r="M57" s="22">
        <v>1565</v>
      </c>
      <c r="N57" s="23">
        <v>1593</v>
      </c>
      <c r="O57" s="22">
        <v>54</v>
      </c>
      <c r="Q57" s="22">
        <v>1697</v>
      </c>
      <c r="R57" s="23">
        <v>1728</v>
      </c>
      <c r="S57" s="22">
        <v>54</v>
      </c>
      <c r="U57" s="22">
        <v>1909</v>
      </c>
      <c r="V57" s="23">
        <v>1944</v>
      </c>
      <c r="W57" s="22">
        <v>54</v>
      </c>
      <c r="Y57" s="22">
        <v>1459</v>
      </c>
      <c r="Z57" s="23">
        <v>1485</v>
      </c>
      <c r="AA57" s="22">
        <v>54</v>
      </c>
      <c r="AC57" s="22">
        <v>1750</v>
      </c>
      <c r="AD57" s="23">
        <v>1782</v>
      </c>
      <c r="AE57" s="22">
        <v>54</v>
      </c>
      <c r="AG57" s="22">
        <v>1459</v>
      </c>
      <c r="AH57" s="23">
        <v>1485</v>
      </c>
      <c r="AI57" s="22">
        <v>54</v>
      </c>
      <c r="AK57" s="22">
        <v>1644</v>
      </c>
      <c r="AL57" s="23">
        <v>1674</v>
      </c>
      <c r="AM57" s="22">
        <v>54</v>
      </c>
      <c r="AO57" s="22">
        <v>1745</v>
      </c>
      <c r="AP57" s="23">
        <v>1777</v>
      </c>
      <c r="AQ57" s="22">
        <v>54</v>
      </c>
      <c r="AS57" s="22">
        <v>1475</v>
      </c>
      <c r="AT57" s="23">
        <v>1502</v>
      </c>
      <c r="AU57" s="22">
        <v>54</v>
      </c>
      <c r="AW57" s="22">
        <v>1654</v>
      </c>
      <c r="AX57" s="23">
        <v>1685</v>
      </c>
      <c r="AY57" s="22">
        <v>54</v>
      </c>
      <c r="BA57" s="22">
        <v>1370</v>
      </c>
      <c r="BB57" s="23">
        <v>1395</v>
      </c>
      <c r="BC57" s="22">
        <v>54</v>
      </c>
      <c r="BE57" s="22">
        <v>1480</v>
      </c>
      <c r="BF57" s="23">
        <v>1507</v>
      </c>
      <c r="BG57" s="22">
        <v>54</v>
      </c>
      <c r="BI57" s="126">
        <v>1745</v>
      </c>
      <c r="BJ57" s="127">
        <v>1777</v>
      </c>
      <c r="BK57" s="22">
        <v>54</v>
      </c>
      <c r="BU57" s="22">
        <v>1370</v>
      </c>
      <c r="BV57" s="127">
        <v>1395</v>
      </c>
      <c r="BW57" s="22">
        <v>54</v>
      </c>
      <c r="BY57" s="22">
        <v>1480</v>
      </c>
      <c r="BZ57" s="23">
        <v>1507</v>
      </c>
      <c r="CA57" s="22">
        <v>54</v>
      </c>
    </row>
    <row r="58" spans="1:79" x14ac:dyDescent="0.25">
      <c r="A58" s="22">
        <v>1729</v>
      </c>
      <c r="B58" s="23">
        <v>1760</v>
      </c>
      <c r="C58" s="22">
        <v>55</v>
      </c>
      <c r="E58" s="22">
        <v>1297</v>
      </c>
      <c r="F58" s="23">
        <v>1320</v>
      </c>
      <c r="G58" s="22">
        <v>55</v>
      </c>
      <c r="I58" s="22">
        <v>1594</v>
      </c>
      <c r="J58" s="23">
        <v>1623</v>
      </c>
      <c r="K58" s="22">
        <v>55</v>
      </c>
      <c r="M58" s="22">
        <v>1594</v>
      </c>
      <c r="N58" s="23">
        <v>1623</v>
      </c>
      <c r="O58" s="22">
        <v>55</v>
      </c>
      <c r="Q58" s="22">
        <v>1729</v>
      </c>
      <c r="R58" s="23">
        <v>1760</v>
      </c>
      <c r="S58" s="22">
        <v>55</v>
      </c>
      <c r="U58" s="22">
        <v>1945</v>
      </c>
      <c r="V58" s="23">
        <v>1980</v>
      </c>
      <c r="W58" s="22">
        <v>55</v>
      </c>
      <c r="Y58" s="22">
        <v>1486</v>
      </c>
      <c r="Z58" s="23">
        <v>1513</v>
      </c>
      <c r="AA58" s="22">
        <v>55</v>
      </c>
      <c r="AC58" s="22">
        <v>1783</v>
      </c>
      <c r="AD58" s="23">
        <v>1815</v>
      </c>
      <c r="AE58" s="22">
        <v>55</v>
      </c>
      <c r="AG58" s="22">
        <v>1486</v>
      </c>
      <c r="AH58" s="23">
        <v>1513</v>
      </c>
      <c r="AI58" s="22">
        <v>55</v>
      </c>
      <c r="AK58" s="22">
        <v>1675</v>
      </c>
      <c r="AL58" s="23">
        <v>1705</v>
      </c>
      <c r="AM58" s="22">
        <v>55</v>
      </c>
      <c r="AO58" s="22">
        <v>1778</v>
      </c>
      <c r="AP58" s="23">
        <v>1810</v>
      </c>
      <c r="AQ58" s="22">
        <v>55</v>
      </c>
      <c r="AS58" s="22">
        <v>1503</v>
      </c>
      <c r="AT58" s="23">
        <v>1530</v>
      </c>
      <c r="AU58" s="22">
        <v>55</v>
      </c>
      <c r="AW58" s="22">
        <v>1686</v>
      </c>
      <c r="AX58" s="23">
        <v>1716</v>
      </c>
      <c r="AY58" s="22">
        <v>55</v>
      </c>
      <c r="BA58" s="22">
        <v>1396</v>
      </c>
      <c r="BB58" s="23">
        <v>1420</v>
      </c>
      <c r="BC58" s="22">
        <v>55</v>
      </c>
      <c r="BE58" s="22">
        <v>1508</v>
      </c>
      <c r="BF58" s="23">
        <v>1535</v>
      </c>
      <c r="BG58" s="22">
        <v>55</v>
      </c>
      <c r="BI58" s="126">
        <v>1778</v>
      </c>
      <c r="BJ58" s="127">
        <v>1810</v>
      </c>
      <c r="BK58" s="22">
        <v>55</v>
      </c>
      <c r="BU58" s="22">
        <v>1396</v>
      </c>
      <c r="BV58" s="127">
        <v>1420</v>
      </c>
      <c r="BW58" s="22">
        <v>55</v>
      </c>
      <c r="BY58" s="22">
        <v>1508</v>
      </c>
      <c r="BZ58" s="23">
        <v>1535</v>
      </c>
      <c r="CA58" s="22">
        <v>55</v>
      </c>
    </row>
    <row r="59" spans="1:79" x14ac:dyDescent="0.25">
      <c r="A59" s="22">
        <v>1761</v>
      </c>
      <c r="B59" s="23">
        <v>1792</v>
      </c>
      <c r="C59" s="22">
        <v>56</v>
      </c>
      <c r="E59" s="22">
        <v>1321</v>
      </c>
      <c r="F59" s="23">
        <v>1344</v>
      </c>
      <c r="G59" s="22">
        <v>56</v>
      </c>
      <c r="I59" s="22">
        <v>1624</v>
      </c>
      <c r="J59" s="23">
        <v>1652</v>
      </c>
      <c r="K59" s="22">
        <v>56</v>
      </c>
      <c r="M59" s="22">
        <v>1624</v>
      </c>
      <c r="N59" s="23">
        <v>1652</v>
      </c>
      <c r="O59" s="22">
        <v>56</v>
      </c>
      <c r="Q59" s="22">
        <v>1761</v>
      </c>
      <c r="R59" s="23">
        <v>1792</v>
      </c>
      <c r="S59" s="22">
        <v>56</v>
      </c>
      <c r="U59" s="22">
        <v>1981</v>
      </c>
      <c r="V59" s="23">
        <v>2016</v>
      </c>
      <c r="W59" s="22">
        <v>56</v>
      </c>
      <c r="Y59" s="22">
        <v>1514</v>
      </c>
      <c r="Z59" s="23">
        <v>1540</v>
      </c>
      <c r="AA59" s="22">
        <v>56</v>
      </c>
      <c r="AC59" s="22">
        <v>1816</v>
      </c>
      <c r="AD59" s="23">
        <v>1848</v>
      </c>
      <c r="AE59" s="22">
        <v>56</v>
      </c>
      <c r="AG59" s="22">
        <v>1514</v>
      </c>
      <c r="AH59" s="23">
        <v>1540</v>
      </c>
      <c r="AI59" s="22">
        <v>56</v>
      </c>
      <c r="AK59" s="22">
        <v>1706</v>
      </c>
      <c r="AL59" s="23">
        <v>1736</v>
      </c>
      <c r="AM59" s="22">
        <v>56</v>
      </c>
      <c r="AO59" s="22">
        <v>1811</v>
      </c>
      <c r="AP59" s="23">
        <v>1843</v>
      </c>
      <c r="AQ59" s="22">
        <v>56</v>
      </c>
      <c r="AS59" s="22">
        <v>1531</v>
      </c>
      <c r="AT59" s="23">
        <v>1558</v>
      </c>
      <c r="AU59" s="22">
        <v>56</v>
      </c>
      <c r="AW59" s="22">
        <v>1717</v>
      </c>
      <c r="AX59" s="23">
        <v>1747</v>
      </c>
      <c r="AY59" s="22">
        <v>56</v>
      </c>
      <c r="BA59" s="22">
        <v>1421</v>
      </c>
      <c r="BB59" s="23">
        <v>1446</v>
      </c>
      <c r="BC59" s="22">
        <v>56</v>
      </c>
      <c r="BE59" s="22">
        <v>1536</v>
      </c>
      <c r="BF59" s="23">
        <v>1563</v>
      </c>
      <c r="BG59" s="22">
        <v>56</v>
      </c>
      <c r="BI59" s="126">
        <v>1811</v>
      </c>
      <c r="BJ59" s="127">
        <v>1843</v>
      </c>
      <c r="BK59" s="22">
        <v>56</v>
      </c>
      <c r="BU59" s="22">
        <v>1421</v>
      </c>
      <c r="BV59" s="127">
        <v>1446</v>
      </c>
      <c r="BW59" s="22">
        <v>56</v>
      </c>
      <c r="BY59" s="22">
        <v>1536</v>
      </c>
      <c r="BZ59" s="23">
        <v>1563</v>
      </c>
      <c r="CA59" s="22">
        <v>56</v>
      </c>
    </row>
    <row r="60" spans="1:79" x14ac:dyDescent="0.25">
      <c r="A60" s="22">
        <v>1793</v>
      </c>
      <c r="B60" s="23">
        <v>1824</v>
      </c>
      <c r="C60" s="22">
        <v>57</v>
      </c>
      <c r="E60" s="22">
        <v>1345</v>
      </c>
      <c r="F60" s="23">
        <v>1368</v>
      </c>
      <c r="G60" s="22">
        <v>57</v>
      </c>
      <c r="I60" s="22">
        <v>1653</v>
      </c>
      <c r="J60" s="23">
        <v>1682</v>
      </c>
      <c r="K60" s="22">
        <v>57</v>
      </c>
      <c r="M60" s="22">
        <v>1653</v>
      </c>
      <c r="N60" s="23">
        <v>1682</v>
      </c>
      <c r="O60" s="22">
        <v>57</v>
      </c>
      <c r="Q60" s="22">
        <v>1793</v>
      </c>
      <c r="R60" s="23">
        <v>1824</v>
      </c>
      <c r="S60" s="22">
        <v>57</v>
      </c>
      <c r="U60" s="22">
        <v>2017</v>
      </c>
      <c r="V60" s="23">
        <v>2052</v>
      </c>
      <c r="W60" s="22">
        <v>57</v>
      </c>
      <c r="Y60" s="22">
        <v>1541</v>
      </c>
      <c r="Z60" s="23">
        <v>1568</v>
      </c>
      <c r="AA60" s="22">
        <v>57</v>
      </c>
      <c r="AC60" s="22">
        <v>1849</v>
      </c>
      <c r="AD60" s="23">
        <v>1881</v>
      </c>
      <c r="AE60" s="22">
        <v>57</v>
      </c>
      <c r="AG60" s="22">
        <v>1541</v>
      </c>
      <c r="AH60" s="23">
        <v>1568</v>
      </c>
      <c r="AI60" s="22">
        <v>57</v>
      </c>
      <c r="AK60" s="22">
        <v>1737</v>
      </c>
      <c r="AL60" s="23">
        <v>1767</v>
      </c>
      <c r="AM60" s="22">
        <v>57</v>
      </c>
      <c r="AO60" s="22">
        <v>1844</v>
      </c>
      <c r="AP60" s="23">
        <v>1876</v>
      </c>
      <c r="AQ60" s="22">
        <v>57</v>
      </c>
      <c r="AS60" s="22">
        <v>1559</v>
      </c>
      <c r="AT60" s="23">
        <v>1586</v>
      </c>
      <c r="AU60" s="22">
        <v>57</v>
      </c>
      <c r="AW60" s="22">
        <v>1748</v>
      </c>
      <c r="AX60" s="23">
        <v>1778</v>
      </c>
      <c r="AY60" s="22">
        <v>57</v>
      </c>
      <c r="BA60" s="22">
        <v>1447</v>
      </c>
      <c r="BB60" s="23">
        <v>1472</v>
      </c>
      <c r="BC60" s="22">
        <v>57</v>
      </c>
      <c r="BE60" s="22">
        <v>1564</v>
      </c>
      <c r="BF60" s="23">
        <v>1591</v>
      </c>
      <c r="BG60" s="22">
        <v>57</v>
      </c>
      <c r="BI60" s="126">
        <v>1844</v>
      </c>
      <c r="BJ60" s="127">
        <v>1876</v>
      </c>
      <c r="BK60" s="22">
        <v>57</v>
      </c>
      <c r="BU60" s="22">
        <v>1447</v>
      </c>
      <c r="BV60" s="127">
        <v>1472</v>
      </c>
      <c r="BW60" s="22">
        <v>57</v>
      </c>
      <c r="BY60" s="22">
        <v>1564</v>
      </c>
      <c r="BZ60" s="23">
        <v>1591</v>
      </c>
      <c r="CA60" s="22">
        <v>57</v>
      </c>
    </row>
    <row r="61" spans="1:79" x14ac:dyDescent="0.25">
      <c r="A61" s="22">
        <v>1825</v>
      </c>
      <c r="B61" s="23">
        <v>1856</v>
      </c>
      <c r="C61" s="22">
        <v>58</v>
      </c>
      <c r="E61" s="22">
        <v>1369</v>
      </c>
      <c r="F61" s="23">
        <v>1392</v>
      </c>
      <c r="G61" s="22">
        <v>58</v>
      </c>
      <c r="I61" s="22">
        <v>1683</v>
      </c>
      <c r="J61" s="23">
        <v>1711</v>
      </c>
      <c r="K61" s="22">
        <v>58</v>
      </c>
      <c r="M61" s="22">
        <v>1683</v>
      </c>
      <c r="N61" s="23">
        <v>1711</v>
      </c>
      <c r="O61" s="22">
        <v>58</v>
      </c>
      <c r="Q61" s="22">
        <v>1825</v>
      </c>
      <c r="R61" s="23">
        <v>1856</v>
      </c>
      <c r="S61" s="22">
        <v>58</v>
      </c>
      <c r="U61" s="22">
        <v>2053</v>
      </c>
      <c r="V61" s="23">
        <v>2088</v>
      </c>
      <c r="W61" s="22">
        <v>58</v>
      </c>
      <c r="Y61" s="22">
        <v>1569</v>
      </c>
      <c r="Z61" s="23">
        <v>1595</v>
      </c>
      <c r="AA61" s="22">
        <v>58</v>
      </c>
      <c r="AC61" s="22">
        <v>1882</v>
      </c>
      <c r="AD61" s="23">
        <v>1914</v>
      </c>
      <c r="AE61" s="22">
        <v>58</v>
      </c>
      <c r="AG61" s="22">
        <v>1569</v>
      </c>
      <c r="AH61" s="23">
        <v>1595</v>
      </c>
      <c r="AI61" s="22">
        <v>58</v>
      </c>
      <c r="AK61" s="22">
        <v>1768</v>
      </c>
      <c r="AL61" s="23">
        <v>1798</v>
      </c>
      <c r="AM61" s="22">
        <v>58</v>
      </c>
      <c r="AO61" s="22">
        <v>1877</v>
      </c>
      <c r="AP61" s="23">
        <v>1909</v>
      </c>
      <c r="AQ61" s="22">
        <v>58</v>
      </c>
      <c r="AS61" s="22">
        <v>1587</v>
      </c>
      <c r="AT61" s="23">
        <v>1614</v>
      </c>
      <c r="AU61" s="22">
        <v>58</v>
      </c>
      <c r="AW61" s="22">
        <v>1779</v>
      </c>
      <c r="AX61" s="23">
        <v>1809</v>
      </c>
      <c r="AY61" s="22">
        <v>58</v>
      </c>
      <c r="BA61" s="22">
        <v>1473</v>
      </c>
      <c r="BB61" s="23">
        <v>1498</v>
      </c>
      <c r="BC61" s="22">
        <v>58</v>
      </c>
      <c r="BE61" s="22">
        <v>1592</v>
      </c>
      <c r="BF61" s="23">
        <v>1619</v>
      </c>
      <c r="BG61" s="22">
        <v>58</v>
      </c>
      <c r="BI61" s="126">
        <v>1877</v>
      </c>
      <c r="BJ61" s="127">
        <v>1909</v>
      </c>
      <c r="BK61" s="22">
        <v>58</v>
      </c>
      <c r="BU61" s="22">
        <v>1473</v>
      </c>
      <c r="BV61" s="127">
        <v>1498</v>
      </c>
      <c r="BW61" s="22">
        <v>58</v>
      </c>
      <c r="BY61" s="22">
        <v>1592</v>
      </c>
      <c r="BZ61" s="23">
        <v>1619</v>
      </c>
      <c r="CA61" s="22">
        <v>58</v>
      </c>
    </row>
    <row r="62" spans="1:79" x14ac:dyDescent="0.25">
      <c r="A62" s="22">
        <v>1857</v>
      </c>
      <c r="B62" s="23">
        <v>1888</v>
      </c>
      <c r="C62" s="22">
        <v>59</v>
      </c>
      <c r="E62" s="22">
        <v>1393</v>
      </c>
      <c r="F62" s="23">
        <v>1416</v>
      </c>
      <c r="G62" s="22">
        <v>59</v>
      </c>
      <c r="I62" s="22">
        <v>1712</v>
      </c>
      <c r="J62" s="23">
        <v>1741</v>
      </c>
      <c r="K62" s="22">
        <v>59</v>
      </c>
      <c r="M62" s="22">
        <v>1712</v>
      </c>
      <c r="N62" s="23">
        <v>1741</v>
      </c>
      <c r="O62" s="22">
        <v>59</v>
      </c>
      <c r="Q62" s="22">
        <v>1857</v>
      </c>
      <c r="R62" s="23">
        <v>1888</v>
      </c>
      <c r="S62" s="22">
        <v>59</v>
      </c>
      <c r="U62" s="22">
        <v>2089</v>
      </c>
      <c r="V62" s="23">
        <v>2124</v>
      </c>
      <c r="W62" s="22">
        <v>59</v>
      </c>
      <c r="Y62" s="22">
        <v>1596</v>
      </c>
      <c r="Z62" s="23">
        <v>1623</v>
      </c>
      <c r="AA62" s="22">
        <v>59</v>
      </c>
      <c r="AC62" s="22">
        <v>1915</v>
      </c>
      <c r="AD62" s="23">
        <v>1947</v>
      </c>
      <c r="AE62" s="22">
        <v>59</v>
      </c>
      <c r="AG62" s="22">
        <v>1596</v>
      </c>
      <c r="AH62" s="23">
        <v>1623</v>
      </c>
      <c r="AI62" s="22">
        <v>59</v>
      </c>
      <c r="AK62" s="22">
        <v>1799</v>
      </c>
      <c r="AL62" s="23">
        <v>1829</v>
      </c>
      <c r="AM62" s="22">
        <v>59</v>
      </c>
      <c r="AO62" s="22">
        <v>1910</v>
      </c>
      <c r="AP62" s="23">
        <v>1942</v>
      </c>
      <c r="AQ62" s="22">
        <v>59</v>
      </c>
      <c r="AS62" s="22">
        <v>1615</v>
      </c>
      <c r="AT62" s="23">
        <v>1641</v>
      </c>
      <c r="AU62" s="22">
        <v>59</v>
      </c>
      <c r="AW62" s="22">
        <v>1810</v>
      </c>
      <c r="AX62" s="23">
        <v>1841</v>
      </c>
      <c r="AY62" s="22">
        <v>59</v>
      </c>
      <c r="BA62" s="22">
        <v>1499</v>
      </c>
      <c r="BB62" s="23">
        <v>1524</v>
      </c>
      <c r="BC62" s="22">
        <v>59</v>
      </c>
      <c r="BE62" s="22">
        <v>1620</v>
      </c>
      <c r="BF62" s="23">
        <v>1647</v>
      </c>
      <c r="BG62" s="22">
        <v>59</v>
      </c>
      <c r="BI62" s="126">
        <v>1910</v>
      </c>
      <c r="BJ62" s="127">
        <v>1942</v>
      </c>
      <c r="BK62" s="22">
        <v>59</v>
      </c>
      <c r="BU62" s="22">
        <v>1499</v>
      </c>
      <c r="BV62" s="127">
        <v>1524</v>
      </c>
      <c r="BW62" s="22">
        <v>59</v>
      </c>
      <c r="BY62" s="22">
        <v>1620</v>
      </c>
      <c r="BZ62" s="23">
        <v>1647</v>
      </c>
      <c r="CA62" s="22">
        <v>59</v>
      </c>
    </row>
    <row r="63" spans="1:79" x14ac:dyDescent="0.25">
      <c r="A63" s="22">
        <v>1889</v>
      </c>
      <c r="B63" s="23">
        <v>1920</v>
      </c>
      <c r="C63" s="22">
        <v>60</v>
      </c>
      <c r="E63" s="22">
        <v>1417</v>
      </c>
      <c r="F63" s="23">
        <v>1440</v>
      </c>
      <c r="G63" s="22">
        <v>60</v>
      </c>
      <c r="I63" s="22">
        <v>1742</v>
      </c>
      <c r="J63" s="23">
        <v>1770</v>
      </c>
      <c r="K63" s="22">
        <v>60</v>
      </c>
      <c r="M63" s="22">
        <v>1742</v>
      </c>
      <c r="N63" s="23">
        <v>1770</v>
      </c>
      <c r="O63" s="22">
        <v>60</v>
      </c>
      <c r="Q63" s="22">
        <v>1889</v>
      </c>
      <c r="R63" s="23">
        <v>1920</v>
      </c>
      <c r="S63" s="22">
        <v>60</v>
      </c>
      <c r="U63" s="22">
        <v>2125</v>
      </c>
      <c r="V63" s="23">
        <v>2160</v>
      </c>
      <c r="W63" s="22">
        <v>60</v>
      </c>
      <c r="Y63" s="22">
        <v>1624</v>
      </c>
      <c r="Z63" s="23">
        <v>1650</v>
      </c>
      <c r="AA63" s="22">
        <v>60</v>
      </c>
      <c r="AC63" s="22">
        <v>1948</v>
      </c>
      <c r="AD63" s="23">
        <v>1980</v>
      </c>
      <c r="AE63" s="22">
        <v>60</v>
      </c>
      <c r="AG63" s="22">
        <v>1624</v>
      </c>
      <c r="AH63" s="23">
        <v>1650</v>
      </c>
      <c r="AI63" s="22">
        <v>60</v>
      </c>
      <c r="AK63" s="22">
        <v>1830</v>
      </c>
      <c r="AL63" s="23">
        <v>1860</v>
      </c>
      <c r="AM63" s="22">
        <v>60</v>
      </c>
      <c r="AO63" s="22">
        <v>1943</v>
      </c>
      <c r="AP63" s="23">
        <v>1975</v>
      </c>
      <c r="AQ63" s="22">
        <v>60</v>
      </c>
      <c r="AS63" s="22">
        <v>1642</v>
      </c>
      <c r="AT63" s="23">
        <v>1669</v>
      </c>
      <c r="AU63" s="22">
        <v>60</v>
      </c>
      <c r="AW63" s="22">
        <v>1842</v>
      </c>
      <c r="AX63" s="23">
        <v>1872</v>
      </c>
      <c r="AY63" s="22">
        <v>60</v>
      </c>
      <c r="BA63" s="22">
        <v>1525</v>
      </c>
      <c r="BB63" s="23">
        <v>1550</v>
      </c>
      <c r="BC63" s="22">
        <v>60</v>
      </c>
      <c r="BE63" s="22">
        <v>1648</v>
      </c>
      <c r="BF63" s="23">
        <v>1675</v>
      </c>
      <c r="BG63" s="22">
        <v>60</v>
      </c>
      <c r="BI63" s="126">
        <v>1943</v>
      </c>
      <c r="BJ63" s="127">
        <v>1975</v>
      </c>
      <c r="BK63" s="22">
        <v>60</v>
      </c>
      <c r="BU63" s="22">
        <v>1525</v>
      </c>
      <c r="BV63" s="127">
        <v>1550</v>
      </c>
      <c r="BW63" s="22">
        <v>60</v>
      </c>
      <c r="BY63" s="22">
        <v>1648</v>
      </c>
      <c r="BZ63" s="23">
        <v>1675</v>
      </c>
      <c r="CA63" s="22">
        <v>60</v>
      </c>
    </row>
    <row r="64" spans="1:79" x14ac:dyDescent="0.25">
      <c r="A64" s="22">
        <v>1921</v>
      </c>
      <c r="B64" s="23">
        <v>1952</v>
      </c>
      <c r="C64" s="22">
        <v>61</v>
      </c>
      <c r="E64" s="22">
        <v>1441</v>
      </c>
      <c r="F64" s="23">
        <v>1464</v>
      </c>
      <c r="G64" s="22">
        <v>61</v>
      </c>
      <c r="I64" s="22">
        <v>1771</v>
      </c>
      <c r="J64" s="23">
        <v>1800</v>
      </c>
      <c r="K64" s="22">
        <v>61</v>
      </c>
      <c r="M64" s="22">
        <v>1771</v>
      </c>
      <c r="N64" s="23">
        <v>1800</v>
      </c>
      <c r="O64" s="22">
        <v>61</v>
      </c>
      <c r="Q64" s="22">
        <v>1921</v>
      </c>
      <c r="R64" s="23">
        <v>1952</v>
      </c>
      <c r="S64" s="22">
        <v>61</v>
      </c>
      <c r="U64" s="22">
        <v>2161</v>
      </c>
      <c r="V64" s="23">
        <v>2196</v>
      </c>
      <c r="W64" s="22">
        <v>61</v>
      </c>
      <c r="Y64" s="22">
        <v>1651</v>
      </c>
      <c r="Z64" s="23">
        <v>1678</v>
      </c>
      <c r="AA64" s="22">
        <v>61</v>
      </c>
      <c r="AC64" s="22">
        <v>1981</v>
      </c>
      <c r="AD64" s="23">
        <v>2013</v>
      </c>
      <c r="AE64" s="22">
        <v>61</v>
      </c>
      <c r="AG64" s="22">
        <v>1651</v>
      </c>
      <c r="AH64" s="23">
        <v>1678</v>
      </c>
      <c r="AI64" s="22">
        <v>61</v>
      </c>
      <c r="AK64" s="22">
        <v>1861</v>
      </c>
      <c r="AL64" s="23">
        <v>1891</v>
      </c>
      <c r="AM64" s="22">
        <v>61</v>
      </c>
      <c r="AO64" s="22">
        <v>1976</v>
      </c>
      <c r="AP64" s="23">
        <v>2007</v>
      </c>
      <c r="AQ64" s="22">
        <v>61</v>
      </c>
      <c r="AS64" s="22">
        <v>1670</v>
      </c>
      <c r="AT64" s="23">
        <v>1697</v>
      </c>
      <c r="AU64" s="22">
        <v>61</v>
      </c>
      <c r="AW64" s="22">
        <v>1873</v>
      </c>
      <c r="AX64" s="23">
        <v>1903</v>
      </c>
      <c r="AY64" s="22">
        <v>61</v>
      </c>
      <c r="BA64" s="22">
        <v>1551</v>
      </c>
      <c r="BB64" s="23">
        <v>1575</v>
      </c>
      <c r="BC64" s="22">
        <v>61</v>
      </c>
      <c r="BE64" s="22">
        <v>1676</v>
      </c>
      <c r="BF64" s="23">
        <v>1702</v>
      </c>
      <c r="BG64" s="22">
        <v>61</v>
      </c>
      <c r="BI64" s="126">
        <v>1976</v>
      </c>
      <c r="BJ64" s="127">
        <v>2007</v>
      </c>
      <c r="BK64" s="22">
        <v>61</v>
      </c>
      <c r="BU64" s="22">
        <v>1551</v>
      </c>
      <c r="BV64" s="127">
        <v>1575</v>
      </c>
      <c r="BW64" s="22">
        <v>61</v>
      </c>
      <c r="BY64" s="22">
        <v>1676</v>
      </c>
      <c r="BZ64" s="23">
        <v>1702</v>
      </c>
      <c r="CA64" s="22">
        <v>61</v>
      </c>
    </row>
    <row r="65" spans="1:79" x14ac:dyDescent="0.25">
      <c r="A65" s="22">
        <v>1953</v>
      </c>
      <c r="B65" s="23">
        <v>1984</v>
      </c>
      <c r="C65" s="22">
        <v>62</v>
      </c>
      <c r="E65" s="22">
        <v>1465</v>
      </c>
      <c r="F65" s="23">
        <v>1488</v>
      </c>
      <c r="G65" s="22">
        <v>62</v>
      </c>
      <c r="I65" s="22">
        <v>1801</v>
      </c>
      <c r="J65" s="23">
        <v>1829</v>
      </c>
      <c r="K65" s="22">
        <v>62</v>
      </c>
      <c r="M65" s="22">
        <v>1801</v>
      </c>
      <c r="N65" s="23">
        <v>1829</v>
      </c>
      <c r="O65" s="22">
        <v>62</v>
      </c>
      <c r="Q65" s="22">
        <v>1953</v>
      </c>
      <c r="R65" s="23">
        <v>1984</v>
      </c>
      <c r="S65" s="22">
        <v>62</v>
      </c>
      <c r="U65" s="22">
        <v>2197</v>
      </c>
      <c r="V65" s="23">
        <v>2232</v>
      </c>
      <c r="W65" s="22">
        <v>62</v>
      </c>
      <c r="Y65" s="22">
        <v>1679</v>
      </c>
      <c r="Z65" s="23">
        <v>1705</v>
      </c>
      <c r="AA65" s="22">
        <v>62</v>
      </c>
      <c r="AC65" s="22">
        <v>2014</v>
      </c>
      <c r="AD65" s="23">
        <v>2046</v>
      </c>
      <c r="AE65" s="22">
        <v>62</v>
      </c>
      <c r="AG65" s="22">
        <v>1679</v>
      </c>
      <c r="AH65" s="23">
        <v>1705</v>
      </c>
      <c r="AI65" s="22">
        <v>62</v>
      </c>
      <c r="AK65" s="22">
        <v>1892</v>
      </c>
      <c r="AL65" s="23">
        <v>1922</v>
      </c>
      <c r="AM65" s="22">
        <v>62</v>
      </c>
      <c r="AO65" s="22">
        <v>2008</v>
      </c>
      <c r="AP65" s="23">
        <v>2040</v>
      </c>
      <c r="AQ65" s="22">
        <v>62</v>
      </c>
      <c r="AS65" s="22">
        <v>1698</v>
      </c>
      <c r="AT65" s="23">
        <v>1725</v>
      </c>
      <c r="AU65" s="22">
        <v>62</v>
      </c>
      <c r="AW65" s="22">
        <v>1904</v>
      </c>
      <c r="AX65" s="23">
        <v>1934</v>
      </c>
      <c r="AY65" s="22">
        <v>62</v>
      </c>
      <c r="BA65" s="22">
        <v>1576</v>
      </c>
      <c r="BB65" s="23">
        <v>1601</v>
      </c>
      <c r="BC65" s="22">
        <v>62</v>
      </c>
      <c r="BE65" s="22">
        <v>1703</v>
      </c>
      <c r="BF65" s="23">
        <v>1730</v>
      </c>
      <c r="BG65" s="22">
        <v>62</v>
      </c>
      <c r="BI65" s="126">
        <v>2008</v>
      </c>
      <c r="BJ65" s="127">
        <v>2040</v>
      </c>
      <c r="BK65" s="22">
        <v>62</v>
      </c>
      <c r="BU65" s="22">
        <v>1576</v>
      </c>
      <c r="BV65" s="127">
        <v>1601</v>
      </c>
      <c r="BW65" s="22">
        <v>62</v>
      </c>
      <c r="BY65" s="22">
        <v>1703</v>
      </c>
      <c r="BZ65" s="23">
        <v>1730</v>
      </c>
      <c r="CA65" s="22">
        <v>62</v>
      </c>
    </row>
    <row r="66" spans="1:79" x14ac:dyDescent="0.25">
      <c r="A66" s="22">
        <v>1985</v>
      </c>
      <c r="B66" s="23">
        <v>2016</v>
      </c>
      <c r="C66" s="22">
        <v>63</v>
      </c>
      <c r="E66" s="22">
        <v>1489</v>
      </c>
      <c r="F66" s="23">
        <v>1512</v>
      </c>
      <c r="G66" s="22">
        <v>63</v>
      </c>
      <c r="I66" s="22">
        <v>1830</v>
      </c>
      <c r="J66" s="23">
        <v>1859</v>
      </c>
      <c r="K66" s="22">
        <v>63</v>
      </c>
      <c r="M66" s="22">
        <v>1830</v>
      </c>
      <c r="N66" s="23">
        <v>1859</v>
      </c>
      <c r="O66" s="22">
        <v>63</v>
      </c>
      <c r="Q66" s="22">
        <v>1985</v>
      </c>
      <c r="R66" s="23">
        <v>2016</v>
      </c>
      <c r="S66" s="22">
        <v>63</v>
      </c>
      <c r="U66" s="22">
        <v>2233</v>
      </c>
      <c r="V66" s="23">
        <v>2268</v>
      </c>
      <c r="W66" s="22">
        <v>63</v>
      </c>
      <c r="Y66" s="22">
        <v>1706</v>
      </c>
      <c r="Z66" s="23">
        <v>1733</v>
      </c>
      <c r="AA66" s="22">
        <v>63</v>
      </c>
      <c r="AC66" s="22">
        <v>2047</v>
      </c>
      <c r="AD66" s="23">
        <v>2079</v>
      </c>
      <c r="AE66" s="22">
        <v>63</v>
      </c>
      <c r="AG66" s="22">
        <v>1706</v>
      </c>
      <c r="AH66" s="23">
        <v>1733</v>
      </c>
      <c r="AI66" s="22">
        <v>63</v>
      </c>
      <c r="AK66" s="22">
        <v>1923</v>
      </c>
      <c r="AL66" s="23">
        <v>1953</v>
      </c>
      <c r="AM66" s="22">
        <v>63</v>
      </c>
      <c r="AO66" s="22">
        <v>2041</v>
      </c>
      <c r="AP66" s="23">
        <v>2073</v>
      </c>
      <c r="AQ66" s="22">
        <v>63</v>
      </c>
      <c r="AS66" s="22">
        <v>1726</v>
      </c>
      <c r="AT66" s="23">
        <v>1753</v>
      </c>
      <c r="AU66" s="22">
        <v>63</v>
      </c>
      <c r="AW66" s="22">
        <v>1935</v>
      </c>
      <c r="AX66" s="23">
        <v>1966</v>
      </c>
      <c r="AY66" s="22">
        <v>63</v>
      </c>
      <c r="BA66" s="22">
        <v>1602</v>
      </c>
      <c r="BB66" s="23">
        <v>1627</v>
      </c>
      <c r="BC66" s="22">
        <v>63</v>
      </c>
      <c r="BE66" s="22">
        <v>1731</v>
      </c>
      <c r="BF66" s="23">
        <v>1758</v>
      </c>
      <c r="BG66" s="22">
        <v>63</v>
      </c>
      <c r="BI66" s="126">
        <v>2041</v>
      </c>
      <c r="BJ66" s="127">
        <v>2073</v>
      </c>
      <c r="BK66" s="22">
        <v>63</v>
      </c>
      <c r="BU66" s="22">
        <v>1602</v>
      </c>
      <c r="BV66" s="127">
        <v>1627</v>
      </c>
      <c r="BW66" s="22">
        <v>63</v>
      </c>
      <c r="BY66" s="22">
        <v>1731</v>
      </c>
      <c r="BZ66" s="23">
        <v>1758</v>
      </c>
      <c r="CA66" s="22">
        <v>63</v>
      </c>
    </row>
    <row r="67" spans="1:79" x14ac:dyDescent="0.25">
      <c r="A67" s="22">
        <v>2017</v>
      </c>
      <c r="B67" s="23">
        <v>2048</v>
      </c>
      <c r="C67" s="22">
        <v>64</v>
      </c>
      <c r="E67" s="22">
        <v>1513</v>
      </c>
      <c r="F67" s="23">
        <v>1536</v>
      </c>
      <c r="G67" s="22">
        <v>64</v>
      </c>
      <c r="I67" s="22">
        <v>1860</v>
      </c>
      <c r="J67" s="23">
        <v>1888</v>
      </c>
      <c r="K67" s="22">
        <v>64</v>
      </c>
      <c r="M67" s="22">
        <v>1860</v>
      </c>
      <c r="N67" s="23">
        <v>1888</v>
      </c>
      <c r="O67" s="22">
        <v>64</v>
      </c>
      <c r="Q67" s="22">
        <v>2017</v>
      </c>
      <c r="R67" s="23">
        <v>2048</v>
      </c>
      <c r="S67" s="22">
        <v>64</v>
      </c>
      <c r="U67" s="22">
        <v>2269</v>
      </c>
      <c r="V67" s="23">
        <v>2304</v>
      </c>
      <c r="W67" s="22">
        <v>64</v>
      </c>
      <c r="Y67" s="22">
        <v>1734</v>
      </c>
      <c r="Z67" s="23">
        <v>1760</v>
      </c>
      <c r="AA67" s="22">
        <v>64</v>
      </c>
      <c r="AC67" s="22">
        <v>2080</v>
      </c>
      <c r="AD67" s="23">
        <v>2112</v>
      </c>
      <c r="AE67" s="22">
        <v>64</v>
      </c>
      <c r="AG67" s="22">
        <v>1734</v>
      </c>
      <c r="AH67" s="23">
        <v>1760</v>
      </c>
      <c r="AI67" s="22">
        <v>64</v>
      </c>
      <c r="AK67" s="22">
        <v>1954</v>
      </c>
      <c r="AL67" s="23">
        <v>1984</v>
      </c>
      <c r="AM67" s="22">
        <v>64</v>
      </c>
      <c r="AO67" s="22">
        <v>2074</v>
      </c>
      <c r="AP67" s="23">
        <v>2106</v>
      </c>
      <c r="AQ67" s="22">
        <v>64</v>
      </c>
      <c r="AS67" s="22">
        <v>1754</v>
      </c>
      <c r="AT67" s="23">
        <v>1781</v>
      </c>
      <c r="AU67" s="22">
        <v>64</v>
      </c>
      <c r="AW67" s="22">
        <v>1967</v>
      </c>
      <c r="AX67" s="23">
        <v>1997</v>
      </c>
      <c r="AY67" s="22">
        <v>64</v>
      </c>
      <c r="BA67" s="22">
        <v>1628</v>
      </c>
      <c r="BB67" s="23">
        <v>1653</v>
      </c>
      <c r="BC67" s="22">
        <v>64</v>
      </c>
      <c r="BE67" s="22">
        <v>1759</v>
      </c>
      <c r="BF67" s="23">
        <v>1786</v>
      </c>
      <c r="BG67" s="22">
        <v>64</v>
      </c>
      <c r="BI67" s="126">
        <v>2074</v>
      </c>
      <c r="BJ67" s="127">
        <v>2106</v>
      </c>
      <c r="BK67" s="22">
        <v>64</v>
      </c>
      <c r="BU67" s="22">
        <v>1628</v>
      </c>
      <c r="BV67" s="127">
        <v>1653</v>
      </c>
      <c r="BW67" s="22">
        <v>64</v>
      </c>
      <c r="BY67" s="22">
        <v>1759</v>
      </c>
      <c r="BZ67" s="23">
        <v>1786</v>
      </c>
      <c r="CA67" s="22">
        <v>64</v>
      </c>
    </row>
    <row r="68" spans="1:79" x14ac:dyDescent="0.25">
      <c r="A68" s="22">
        <v>2049</v>
      </c>
      <c r="B68" s="23">
        <v>2080</v>
      </c>
      <c r="C68" s="22">
        <v>65</v>
      </c>
      <c r="E68" s="22">
        <v>1537</v>
      </c>
      <c r="F68" s="23">
        <v>1560</v>
      </c>
      <c r="G68" s="22">
        <v>65</v>
      </c>
      <c r="I68" s="22">
        <v>1889</v>
      </c>
      <c r="J68" s="23">
        <v>1918</v>
      </c>
      <c r="K68" s="22">
        <v>65</v>
      </c>
      <c r="M68" s="22">
        <v>1889</v>
      </c>
      <c r="N68" s="23">
        <v>1918</v>
      </c>
      <c r="O68" s="22">
        <v>65</v>
      </c>
      <c r="Q68" s="22">
        <v>2049</v>
      </c>
      <c r="R68" s="23">
        <v>2080</v>
      </c>
      <c r="S68" s="22">
        <v>65</v>
      </c>
      <c r="U68" s="22">
        <v>2305</v>
      </c>
      <c r="V68" s="23">
        <v>2340</v>
      </c>
      <c r="W68" s="22">
        <v>65</v>
      </c>
      <c r="Y68" s="22">
        <v>1761</v>
      </c>
      <c r="Z68" s="23">
        <v>1788</v>
      </c>
      <c r="AA68" s="22">
        <v>65</v>
      </c>
      <c r="AC68" s="22">
        <v>2113</v>
      </c>
      <c r="AD68" s="23">
        <v>2145</v>
      </c>
      <c r="AE68" s="22">
        <v>65</v>
      </c>
      <c r="AG68" s="22">
        <v>1761</v>
      </c>
      <c r="AH68" s="23">
        <v>1788</v>
      </c>
      <c r="AI68" s="22">
        <v>65</v>
      </c>
      <c r="AK68" s="22">
        <v>1985</v>
      </c>
      <c r="AL68" s="23">
        <v>2015</v>
      </c>
      <c r="AM68" s="22">
        <v>65</v>
      </c>
      <c r="AO68" s="22">
        <v>2107</v>
      </c>
      <c r="AP68" s="23">
        <v>2139</v>
      </c>
      <c r="AQ68" s="22">
        <v>65</v>
      </c>
      <c r="AS68" s="22">
        <v>1782</v>
      </c>
      <c r="AT68" s="23">
        <v>1808</v>
      </c>
      <c r="AU68" s="22">
        <v>65</v>
      </c>
      <c r="AW68" s="22">
        <v>1998</v>
      </c>
      <c r="AX68" s="23">
        <v>2028</v>
      </c>
      <c r="AY68" s="22">
        <v>65</v>
      </c>
      <c r="BA68" s="22">
        <v>1654</v>
      </c>
      <c r="BB68" s="23">
        <v>1679</v>
      </c>
      <c r="BC68" s="22">
        <v>65</v>
      </c>
      <c r="BE68" s="22">
        <v>1787</v>
      </c>
      <c r="BF68" s="23">
        <v>1814</v>
      </c>
      <c r="BG68" s="22">
        <v>65</v>
      </c>
      <c r="BI68" s="126">
        <v>2107</v>
      </c>
      <c r="BJ68" s="127">
        <v>2139</v>
      </c>
      <c r="BK68" s="22">
        <v>65</v>
      </c>
      <c r="BU68" s="22">
        <v>1654</v>
      </c>
      <c r="BV68" s="127">
        <v>1679</v>
      </c>
      <c r="BW68" s="22">
        <v>65</v>
      </c>
      <c r="BY68" s="22">
        <v>1787</v>
      </c>
      <c r="BZ68" s="23">
        <v>1814</v>
      </c>
      <c r="CA68" s="22">
        <v>65</v>
      </c>
    </row>
    <row r="69" spans="1:79" x14ac:dyDescent="0.25">
      <c r="A69" s="22">
        <v>2081</v>
      </c>
      <c r="B69" s="23">
        <v>2112</v>
      </c>
      <c r="C69" s="22">
        <v>66</v>
      </c>
      <c r="E69" s="22">
        <v>1561</v>
      </c>
      <c r="F69" s="23">
        <v>1584</v>
      </c>
      <c r="G69" s="22">
        <v>66</v>
      </c>
      <c r="I69" s="22">
        <v>1919</v>
      </c>
      <c r="J69" s="23">
        <v>1947</v>
      </c>
      <c r="K69" s="22">
        <v>66</v>
      </c>
      <c r="M69" s="22">
        <v>1919</v>
      </c>
      <c r="N69" s="23">
        <v>1947</v>
      </c>
      <c r="O69" s="22">
        <v>66</v>
      </c>
      <c r="Q69" s="22">
        <v>2081</v>
      </c>
      <c r="R69" s="23">
        <v>2112</v>
      </c>
      <c r="S69" s="22">
        <v>66</v>
      </c>
      <c r="U69" s="22">
        <v>2341</v>
      </c>
      <c r="V69" s="23">
        <v>2376</v>
      </c>
      <c r="W69" s="22">
        <v>66</v>
      </c>
      <c r="Y69" s="22">
        <v>1789</v>
      </c>
      <c r="Z69" s="23">
        <v>1815</v>
      </c>
      <c r="AA69" s="22">
        <v>66</v>
      </c>
      <c r="AC69" s="22">
        <v>2146</v>
      </c>
      <c r="AD69" s="23">
        <v>2178</v>
      </c>
      <c r="AE69" s="22">
        <v>66</v>
      </c>
      <c r="AG69" s="22">
        <v>1789</v>
      </c>
      <c r="AH69" s="23">
        <v>1815</v>
      </c>
      <c r="AI69" s="22">
        <v>66</v>
      </c>
      <c r="AK69" s="22">
        <v>2016</v>
      </c>
      <c r="AL69" s="23">
        <v>2046</v>
      </c>
      <c r="AM69" s="22">
        <v>66</v>
      </c>
      <c r="AO69" s="22">
        <v>2140</v>
      </c>
      <c r="AP69" s="23">
        <v>2172</v>
      </c>
      <c r="AQ69" s="22">
        <v>66</v>
      </c>
      <c r="AS69" s="22">
        <v>1809</v>
      </c>
      <c r="AT69" s="23">
        <v>1836</v>
      </c>
      <c r="AU69" s="22">
        <v>66</v>
      </c>
      <c r="AW69" s="22">
        <v>2029</v>
      </c>
      <c r="AX69" s="23">
        <v>2059</v>
      </c>
      <c r="AY69" s="22">
        <v>66</v>
      </c>
      <c r="BA69" s="22">
        <v>1680</v>
      </c>
      <c r="BB69" s="23">
        <v>1705</v>
      </c>
      <c r="BC69" s="22">
        <v>66</v>
      </c>
      <c r="BE69" s="22">
        <v>1815</v>
      </c>
      <c r="BF69" s="23">
        <v>1842</v>
      </c>
      <c r="BG69" s="22">
        <v>66</v>
      </c>
      <c r="BI69" s="126">
        <v>2140</v>
      </c>
      <c r="BJ69" s="127">
        <v>2172</v>
      </c>
      <c r="BK69" s="22">
        <v>66</v>
      </c>
      <c r="BU69" s="22">
        <v>1680</v>
      </c>
      <c r="BV69" s="127">
        <v>1705</v>
      </c>
      <c r="BW69" s="22">
        <v>66</v>
      </c>
      <c r="BY69" s="22">
        <v>1815</v>
      </c>
      <c r="BZ69" s="23">
        <v>1842</v>
      </c>
      <c r="CA69" s="22">
        <v>66</v>
      </c>
    </row>
    <row r="70" spans="1:79" x14ac:dyDescent="0.25">
      <c r="A70" s="22">
        <v>2113</v>
      </c>
      <c r="B70" s="23">
        <v>2144</v>
      </c>
      <c r="C70" s="22">
        <v>67</v>
      </c>
      <c r="E70" s="22">
        <v>1585</v>
      </c>
      <c r="F70" s="23">
        <v>1608</v>
      </c>
      <c r="G70" s="22">
        <v>67</v>
      </c>
      <c r="I70" s="22">
        <v>1948</v>
      </c>
      <c r="J70" s="23">
        <v>1977</v>
      </c>
      <c r="K70" s="22">
        <v>67</v>
      </c>
      <c r="M70" s="22">
        <v>1948</v>
      </c>
      <c r="N70" s="23">
        <v>1977</v>
      </c>
      <c r="O70" s="22">
        <v>67</v>
      </c>
      <c r="Q70" s="22">
        <v>2113</v>
      </c>
      <c r="R70" s="23">
        <v>2144</v>
      </c>
      <c r="S70" s="22">
        <v>67</v>
      </c>
      <c r="U70" s="22">
        <v>2377</v>
      </c>
      <c r="V70" s="23">
        <v>2412</v>
      </c>
      <c r="W70" s="22">
        <v>67</v>
      </c>
      <c r="Y70" s="22">
        <v>1816</v>
      </c>
      <c r="Z70" s="23">
        <v>1843</v>
      </c>
      <c r="AA70" s="22">
        <v>67</v>
      </c>
      <c r="AC70" s="22">
        <v>2179</v>
      </c>
      <c r="AD70" s="23">
        <v>2211</v>
      </c>
      <c r="AE70" s="22">
        <v>67</v>
      </c>
      <c r="AG70" s="22">
        <v>1816</v>
      </c>
      <c r="AH70" s="23">
        <v>1843</v>
      </c>
      <c r="AI70" s="22">
        <v>67</v>
      </c>
      <c r="AK70" s="22">
        <v>2047</v>
      </c>
      <c r="AL70" s="23">
        <v>2077</v>
      </c>
      <c r="AM70" s="22">
        <v>67</v>
      </c>
      <c r="AO70" s="22">
        <v>2173</v>
      </c>
      <c r="AP70" s="23">
        <v>2205</v>
      </c>
      <c r="AQ70" s="22">
        <v>67</v>
      </c>
      <c r="AS70" s="22">
        <v>1837</v>
      </c>
      <c r="AT70" s="23">
        <v>1864</v>
      </c>
      <c r="AU70" s="22">
        <v>67</v>
      </c>
      <c r="AW70" s="22">
        <v>2060</v>
      </c>
      <c r="AX70" s="23">
        <v>2090</v>
      </c>
      <c r="AY70" s="22">
        <v>67</v>
      </c>
      <c r="BA70" s="22">
        <v>1706</v>
      </c>
      <c r="BB70" s="23">
        <v>1730</v>
      </c>
      <c r="BC70" s="22">
        <v>67</v>
      </c>
      <c r="BE70" s="22">
        <v>1843</v>
      </c>
      <c r="BF70" s="23">
        <v>1870</v>
      </c>
      <c r="BG70" s="22">
        <v>67</v>
      </c>
      <c r="BI70" s="126">
        <v>2173</v>
      </c>
      <c r="BJ70" s="127">
        <v>2205</v>
      </c>
      <c r="BK70" s="22">
        <v>67</v>
      </c>
      <c r="BU70" s="22">
        <v>1706</v>
      </c>
      <c r="BV70" s="127">
        <v>1730</v>
      </c>
      <c r="BW70" s="22">
        <v>67</v>
      </c>
      <c r="BY70" s="22">
        <v>1843</v>
      </c>
      <c r="BZ70" s="23">
        <v>1870</v>
      </c>
      <c r="CA70" s="22">
        <v>67</v>
      </c>
    </row>
    <row r="71" spans="1:79" x14ac:dyDescent="0.25">
      <c r="A71" s="22">
        <v>2145</v>
      </c>
      <c r="B71" s="23">
        <v>2176</v>
      </c>
      <c r="C71" s="22">
        <v>68</v>
      </c>
      <c r="E71" s="22">
        <v>1609</v>
      </c>
      <c r="F71" s="23">
        <v>1632</v>
      </c>
      <c r="G71" s="22">
        <v>68</v>
      </c>
      <c r="I71" s="22">
        <v>1983</v>
      </c>
      <c r="J71" s="23">
        <v>2006</v>
      </c>
      <c r="K71" s="22">
        <v>68</v>
      </c>
      <c r="M71" s="22">
        <v>1978</v>
      </c>
      <c r="N71" s="23">
        <v>2006</v>
      </c>
      <c r="O71" s="22">
        <v>68</v>
      </c>
      <c r="Q71" s="22">
        <v>2145</v>
      </c>
      <c r="R71" s="23">
        <v>2176</v>
      </c>
      <c r="S71" s="22">
        <v>68</v>
      </c>
      <c r="U71" s="22">
        <v>2413</v>
      </c>
      <c r="V71" s="23">
        <v>2448</v>
      </c>
      <c r="W71" s="22">
        <v>68</v>
      </c>
      <c r="Y71" s="22">
        <v>1844</v>
      </c>
      <c r="Z71" s="23">
        <v>1870</v>
      </c>
      <c r="AA71" s="22">
        <v>68</v>
      </c>
      <c r="AC71" s="22">
        <v>2212</v>
      </c>
      <c r="AD71" s="23">
        <v>2244</v>
      </c>
      <c r="AE71" s="22">
        <v>68</v>
      </c>
      <c r="AG71" s="22">
        <v>1844</v>
      </c>
      <c r="AH71" s="23">
        <v>1870</v>
      </c>
      <c r="AI71" s="22">
        <v>68</v>
      </c>
      <c r="AK71" s="22">
        <v>2078</v>
      </c>
      <c r="AL71" s="23">
        <v>2108</v>
      </c>
      <c r="AM71" s="22">
        <v>68</v>
      </c>
      <c r="AO71" s="22">
        <v>2206</v>
      </c>
      <c r="AP71" s="23">
        <v>2238</v>
      </c>
      <c r="AQ71" s="22">
        <v>68</v>
      </c>
      <c r="AS71" s="22">
        <v>1865</v>
      </c>
      <c r="AT71" s="23">
        <v>1892</v>
      </c>
      <c r="AU71" s="22">
        <v>68</v>
      </c>
      <c r="AW71" s="22">
        <v>2091</v>
      </c>
      <c r="AX71" s="23">
        <v>2122</v>
      </c>
      <c r="AY71" s="22">
        <v>68</v>
      </c>
      <c r="BA71" s="22">
        <v>1731</v>
      </c>
      <c r="BB71" s="23">
        <v>1756</v>
      </c>
      <c r="BC71" s="22">
        <v>68</v>
      </c>
      <c r="BE71" s="22">
        <v>1871</v>
      </c>
      <c r="BF71" s="23">
        <v>1898</v>
      </c>
      <c r="BG71" s="22">
        <v>68</v>
      </c>
      <c r="BI71" s="126">
        <v>2206</v>
      </c>
      <c r="BJ71" s="127">
        <v>2238</v>
      </c>
      <c r="BK71" s="22">
        <v>68</v>
      </c>
      <c r="BU71" s="22">
        <v>1731</v>
      </c>
      <c r="BV71" s="127">
        <v>1756</v>
      </c>
      <c r="BW71" s="22">
        <v>68</v>
      </c>
      <c r="BY71" s="22">
        <v>1871</v>
      </c>
      <c r="BZ71" s="23">
        <v>1898</v>
      </c>
      <c r="CA71" s="22">
        <v>68</v>
      </c>
    </row>
    <row r="72" spans="1:79" x14ac:dyDescent="0.25">
      <c r="A72" s="22">
        <v>2177</v>
      </c>
      <c r="B72" s="23">
        <v>2208</v>
      </c>
      <c r="C72" s="22">
        <v>69</v>
      </c>
      <c r="E72" s="22">
        <v>1633</v>
      </c>
      <c r="F72" s="23">
        <v>1656</v>
      </c>
      <c r="G72" s="22">
        <v>69</v>
      </c>
      <c r="I72" s="22">
        <v>2012</v>
      </c>
      <c r="J72" s="23">
        <v>2036</v>
      </c>
      <c r="K72" s="22">
        <v>69</v>
      </c>
      <c r="M72" s="22">
        <v>2007</v>
      </c>
      <c r="N72" s="23">
        <v>2036</v>
      </c>
      <c r="O72" s="22">
        <v>69</v>
      </c>
      <c r="Q72" s="22">
        <v>2177</v>
      </c>
      <c r="R72" s="23">
        <v>2208</v>
      </c>
      <c r="S72" s="22">
        <v>69</v>
      </c>
      <c r="U72" s="22">
        <v>2449</v>
      </c>
      <c r="V72" s="23">
        <v>2484</v>
      </c>
      <c r="W72" s="22">
        <v>69</v>
      </c>
      <c r="Y72" s="22">
        <v>1871</v>
      </c>
      <c r="Z72" s="23">
        <v>1898</v>
      </c>
      <c r="AA72" s="22">
        <v>69</v>
      </c>
      <c r="AC72" s="22">
        <v>2245</v>
      </c>
      <c r="AD72" s="23">
        <v>2277</v>
      </c>
      <c r="AE72" s="22">
        <v>69</v>
      </c>
      <c r="AG72" s="22">
        <v>1871</v>
      </c>
      <c r="AH72" s="23">
        <v>1898</v>
      </c>
      <c r="AI72" s="22">
        <v>69</v>
      </c>
      <c r="AK72" s="22">
        <v>2109</v>
      </c>
      <c r="AL72" s="23">
        <v>2139</v>
      </c>
      <c r="AM72" s="22">
        <v>69</v>
      </c>
      <c r="AO72" s="22">
        <v>2239</v>
      </c>
      <c r="AP72" s="23">
        <v>2271</v>
      </c>
      <c r="AQ72" s="22">
        <v>69</v>
      </c>
      <c r="AS72" s="22">
        <v>1893</v>
      </c>
      <c r="AT72" s="23">
        <v>1920</v>
      </c>
      <c r="AU72" s="22">
        <v>69</v>
      </c>
      <c r="AW72" s="22">
        <v>2123</v>
      </c>
      <c r="AX72" s="23">
        <v>2153</v>
      </c>
      <c r="AY72" s="22">
        <v>69</v>
      </c>
      <c r="BA72" s="22">
        <v>1757</v>
      </c>
      <c r="BB72" s="23">
        <v>1782</v>
      </c>
      <c r="BC72" s="22">
        <v>69</v>
      </c>
      <c r="BE72" s="22">
        <v>1899</v>
      </c>
      <c r="BF72" s="23">
        <v>1926</v>
      </c>
      <c r="BG72" s="22">
        <v>69</v>
      </c>
      <c r="BI72" s="126">
        <v>2239</v>
      </c>
      <c r="BJ72" s="127">
        <v>2271</v>
      </c>
      <c r="BK72" s="22">
        <v>69</v>
      </c>
      <c r="BU72" s="22">
        <v>1757</v>
      </c>
      <c r="BV72" s="127">
        <v>1782</v>
      </c>
      <c r="BW72" s="22">
        <v>69</v>
      </c>
      <c r="BY72" s="22">
        <v>1899</v>
      </c>
      <c r="BZ72" s="23">
        <v>1926</v>
      </c>
      <c r="CA72" s="22">
        <v>69</v>
      </c>
    </row>
    <row r="73" spans="1:79" x14ac:dyDescent="0.25">
      <c r="A73" s="22">
        <v>2209</v>
      </c>
      <c r="B73" s="23">
        <v>2240</v>
      </c>
      <c r="C73" s="22">
        <v>70</v>
      </c>
      <c r="E73" s="22">
        <v>1657</v>
      </c>
      <c r="F73" s="23">
        <v>1680</v>
      </c>
      <c r="G73" s="22">
        <v>70</v>
      </c>
      <c r="I73" s="22">
        <v>2042</v>
      </c>
      <c r="J73" s="23">
        <v>2065</v>
      </c>
      <c r="K73" s="22">
        <v>70</v>
      </c>
      <c r="M73" s="22">
        <v>2037</v>
      </c>
      <c r="N73" s="23">
        <v>2065</v>
      </c>
      <c r="O73" s="22">
        <v>70</v>
      </c>
      <c r="Q73" s="22">
        <v>2209</v>
      </c>
      <c r="R73" s="23">
        <v>2240</v>
      </c>
      <c r="S73" s="22">
        <v>70</v>
      </c>
      <c r="U73" s="22">
        <v>2485</v>
      </c>
      <c r="V73" s="23">
        <v>2520</v>
      </c>
      <c r="W73" s="22">
        <v>70</v>
      </c>
      <c r="Y73" s="22">
        <v>1899</v>
      </c>
      <c r="Z73" s="23">
        <v>1925</v>
      </c>
      <c r="AA73" s="22">
        <v>70</v>
      </c>
      <c r="AC73" s="22">
        <v>2278</v>
      </c>
      <c r="AD73" s="23">
        <v>2310</v>
      </c>
      <c r="AE73" s="22">
        <v>70</v>
      </c>
      <c r="AG73" s="22">
        <v>1899</v>
      </c>
      <c r="AH73" s="23">
        <v>1925</v>
      </c>
      <c r="AI73" s="22">
        <v>70</v>
      </c>
      <c r="AK73" s="22">
        <v>2140</v>
      </c>
      <c r="AL73" s="23">
        <v>2170</v>
      </c>
      <c r="AM73" s="22">
        <v>70</v>
      </c>
      <c r="AO73" s="22">
        <v>2272</v>
      </c>
      <c r="AP73" s="23">
        <v>2304</v>
      </c>
      <c r="AQ73" s="22">
        <v>70</v>
      </c>
      <c r="AS73" s="22">
        <v>1921</v>
      </c>
      <c r="AT73" s="23">
        <v>1948</v>
      </c>
      <c r="AU73" s="22">
        <v>70</v>
      </c>
      <c r="AW73" s="22">
        <v>2154</v>
      </c>
      <c r="AX73" s="23">
        <v>2184</v>
      </c>
      <c r="AY73" s="22">
        <v>70</v>
      </c>
      <c r="BA73" s="22">
        <v>1783</v>
      </c>
      <c r="BB73" s="23">
        <v>1808</v>
      </c>
      <c r="BC73" s="22">
        <v>70</v>
      </c>
      <c r="BE73" s="22">
        <v>1927</v>
      </c>
      <c r="BF73" s="23">
        <v>1954</v>
      </c>
      <c r="BG73" s="22">
        <v>70</v>
      </c>
      <c r="BI73" s="126">
        <v>2272</v>
      </c>
      <c r="BJ73" s="127">
        <v>2304</v>
      </c>
      <c r="BK73" s="22">
        <v>70</v>
      </c>
      <c r="BU73" s="22">
        <v>1783</v>
      </c>
      <c r="BV73" s="127">
        <v>1808</v>
      </c>
      <c r="BW73" s="22">
        <v>70</v>
      </c>
      <c r="BY73" s="22">
        <v>1927</v>
      </c>
      <c r="BZ73" s="23">
        <v>1954</v>
      </c>
      <c r="CA73" s="22">
        <v>70</v>
      </c>
    </row>
    <row r="74" spans="1:79" x14ac:dyDescent="0.25">
      <c r="A74" s="22">
        <v>2241</v>
      </c>
      <c r="B74" s="23">
        <v>2272</v>
      </c>
      <c r="C74" s="22">
        <v>71</v>
      </c>
      <c r="E74" s="22">
        <v>1681</v>
      </c>
      <c r="F74" s="23">
        <v>1704</v>
      </c>
      <c r="G74" s="22">
        <v>71</v>
      </c>
      <c r="I74" s="22">
        <v>2071</v>
      </c>
      <c r="J74" s="23">
        <v>2095</v>
      </c>
      <c r="K74" s="22">
        <v>71</v>
      </c>
      <c r="M74" s="22">
        <v>2066</v>
      </c>
      <c r="N74" s="23">
        <v>2095</v>
      </c>
      <c r="O74" s="22">
        <v>71</v>
      </c>
      <c r="Q74" s="22">
        <v>2241</v>
      </c>
      <c r="R74" s="23">
        <v>2272</v>
      </c>
      <c r="S74" s="22">
        <v>71</v>
      </c>
      <c r="U74" s="22">
        <v>2521</v>
      </c>
      <c r="V74" s="23">
        <v>2556</v>
      </c>
      <c r="W74" s="22">
        <v>71</v>
      </c>
      <c r="Y74" s="22">
        <v>1926</v>
      </c>
      <c r="Z74" s="23">
        <v>1953</v>
      </c>
      <c r="AA74" s="22">
        <v>71</v>
      </c>
      <c r="AC74" s="22">
        <v>2311</v>
      </c>
      <c r="AD74" s="23">
        <v>2343</v>
      </c>
      <c r="AE74" s="22">
        <v>71</v>
      </c>
      <c r="AG74" s="22">
        <v>1926</v>
      </c>
      <c r="AH74" s="23">
        <v>1953</v>
      </c>
      <c r="AI74" s="22">
        <v>71</v>
      </c>
      <c r="AK74" s="22">
        <v>2171</v>
      </c>
      <c r="AL74" s="23">
        <v>2201</v>
      </c>
      <c r="AM74" s="22">
        <v>71</v>
      </c>
      <c r="AO74" s="22">
        <v>2305</v>
      </c>
      <c r="AP74" s="23">
        <v>2337</v>
      </c>
      <c r="AQ74" s="22">
        <v>71</v>
      </c>
      <c r="AS74" s="22">
        <v>1949</v>
      </c>
      <c r="AT74" s="23">
        <v>1975</v>
      </c>
      <c r="AU74" s="22">
        <v>71</v>
      </c>
      <c r="AW74" s="22">
        <v>2185</v>
      </c>
      <c r="AX74" s="23">
        <v>2215</v>
      </c>
      <c r="AY74" s="22">
        <v>71</v>
      </c>
      <c r="BA74" s="22">
        <v>1809</v>
      </c>
      <c r="BB74" s="23">
        <v>1834</v>
      </c>
      <c r="BC74" s="22">
        <v>71</v>
      </c>
      <c r="BE74" s="22">
        <v>1955</v>
      </c>
      <c r="BF74" s="23">
        <v>1982</v>
      </c>
      <c r="BG74" s="22">
        <v>71</v>
      </c>
      <c r="BI74" s="126">
        <v>2305</v>
      </c>
      <c r="BJ74" s="127">
        <v>2337</v>
      </c>
      <c r="BK74" s="22">
        <v>71</v>
      </c>
      <c r="BU74" s="22">
        <v>1809</v>
      </c>
      <c r="BV74" s="127">
        <v>1834</v>
      </c>
      <c r="BW74" s="22">
        <v>71</v>
      </c>
      <c r="BY74" s="22">
        <v>1955</v>
      </c>
      <c r="BZ74" s="23">
        <v>1982</v>
      </c>
      <c r="CA74" s="22">
        <v>71</v>
      </c>
    </row>
    <row r="75" spans="1:79" x14ac:dyDescent="0.25">
      <c r="A75" s="22">
        <v>2273</v>
      </c>
      <c r="B75" s="23">
        <v>2304</v>
      </c>
      <c r="C75" s="22">
        <v>72</v>
      </c>
      <c r="E75" s="22">
        <v>1705</v>
      </c>
      <c r="F75" s="23">
        <v>1728</v>
      </c>
      <c r="G75" s="22">
        <v>72</v>
      </c>
      <c r="I75" s="22">
        <v>2101</v>
      </c>
      <c r="J75" s="23">
        <v>2124</v>
      </c>
      <c r="K75" s="22">
        <v>72</v>
      </c>
      <c r="M75" s="22">
        <v>2096</v>
      </c>
      <c r="N75" s="23">
        <v>2124</v>
      </c>
      <c r="O75" s="22">
        <v>72</v>
      </c>
      <c r="Q75" s="22">
        <v>2273</v>
      </c>
      <c r="R75" s="23">
        <v>2304</v>
      </c>
      <c r="S75" s="22">
        <v>72</v>
      </c>
      <c r="U75" s="22">
        <v>2557</v>
      </c>
      <c r="V75" s="23">
        <v>2592</v>
      </c>
      <c r="W75" s="22">
        <v>72</v>
      </c>
      <c r="Y75" s="22">
        <v>1954</v>
      </c>
      <c r="Z75" s="23">
        <v>1980</v>
      </c>
      <c r="AA75" s="22">
        <v>72</v>
      </c>
      <c r="AC75" s="22">
        <v>2344</v>
      </c>
      <c r="AD75" s="23">
        <v>2376</v>
      </c>
      <c r="AE75" s="22">
        <v>72</v>
      </c>
      <c r="AG75" s="22">
        <v>1954</v>
      </c>
      <c r="AH75" s="23">
        <v>1980</v>
      </c>
      <c r="AI75" s="22">
        <v>72</v>
      </c>
      <c r="AK75" s="22">
        <v>2202</v>
      </c>
      <c r="AL75" s="23">
        <v>2232</v>
      </c>
      <c r="AM75" s="22">
        <v>72</v>
      </c>
      <c r="AO75" s="22">
        <v>2338</v>
      </c>
      <c r="AP75" s="23">
        <v>2370</v>
      </c>
      <c r="AQ75" s="22">
        <v>72</v>
      </c>
      <c r="AS75" s="22">
        <v>1976</v>
      </c>
      <c r="AT75" s="23">
        <v>2003</v>
      </c>
      <c r="AU75" s="22">
        <v>72</v>
      </c>
      <c r="AW75" s="22">
        <v>2216</v>
      </c>
      <c r="AX75" s="23">
        <v>2246</v>
      </c>
      <c r="AY75" s="22">
        <v>72</v>
      </c>
      <c r="BA75" s="22">
        <v>1835</v>
      </c>
      <c r="BB75" s="23">
        <v>1860</v>
      </c>
      <c r="BC75" s="22">
        <v>72</v>
      </c>
      <c r="BE75" s="22">
        <v>1983</v>
      </c>
      <c r="BF75" s="23">
        <v>2010</v>
      </c>
      <c r="BG75" s="22">
        <v>72</v>
      </c>
      <c r="BI75" s="126">
        <v>2338</v>
      </c>
      <c r="BJ75" s="127">
        <v>2370</v>
      </c>
      <c r="BK75" s="22">
        <v>72</v>
      </c>
      <c r="BU75" s="22">
        <v>1835</v>
      </c>
      <c r="BV75" s="127">
        <v>1860</v>
      </c>
      <c r="BW75" s="22">
        <v>72</v>
      </c>
      <c r="BY75" s="22">
        <v>1983</v>
      </c>
      <c r="BZ75" s="23">
        <v>2010</v>
      </c>
      <c r="CA75" s="22">
        <v>72</v>
      </c>
    </row>
    <row r="76" spans="1:79" x14ac:dyDescent="0.25">
      <c r="A76" s="22">
        <v>2305</v>
      </c>
      <c r="B76" s="23">
        <v>2336</v>
      </c>
      <c r="C76" s="22">
        <v>73</v>
      </c>
      <c r="E76" s="22">
        <v>1729</v>
      </c>
      <c r="F76" s="23">
        <v>1752</v>
      </c>
      <c r="G76" s="22">
        <v>73</v>
      </c>
      <c r="I76" s="22">
        <v>2130</v>
      </c>
      <c r="J76" s="23">
        <v>2154</v>
      </c>
      <c r="K76" s="22">
        <v>73</v>
      </c>
      <c r="M76" s="22">
        <v>2125</v>
      </c>
      <c r="N76" s="23">
        <v>2154</v>
      </c>
      <c r="O76" s="22">
        <v>73</v>
      </c>
      <c r="Q76" s="22">
        <v>2305</v>
      </c>
      <c r="R76" s="23">
        <v>2336</v>
      </c>
      <c r="S76" s="22">
        <v>73</v>
      </c>
      <c r="U76" s="22">
        <v>2593</v>
      </c>
      <c r="V76" s="23">
        <v>2628</v>
      </c>
      <c r="W76" s="22">
        <v>73</v>
      </c>
      <c r="AO76" s="22">
        <v>2371</v>
      </c>
      <c r="AP76" s="23">
        <v>2402</v>
      </c>
      <c r="AQ76" s="22">
        <v>73</v>
      </c>
      <c r="AS76" s="22">
        <v>2004</v>
      </c>
      <c r="AT76" s="23">
        <v>2031</v>
      </c>
      <c r="AU76" s="22">
        <v>73</v>
      </c>
      <c r="AW76" s="22">
        <v>2247</v>
      </c>
      <c r="AX76" s="23">
        <v>2278</v>
      </c>
      <c r="AY76" s="22">
        <v>73</v>
      </c>
      <c r="BA76" s="22">
        <v>1861</v>
      </c>
      <c r="BB76" s="23">
        <v>1885</v>
      </c>
      <c r="BC76" s="22">
        <v>73</v>
      </c>
      <c r="BE76" s="22">
        <v>2011</v>
      </c>
      <c r="BF76" s="23">
        <v>2037</v>
      </c>
      <c r="BG76" s="22">
        <v>73</v>
      </c>
      <c r="BI76" s="126">
        <v>2371</v>
      </c>
      <c r="BJ76" s="127">
        <v>2402</v>
      </c>
      <c r="BK76" s="22">
        <v>73</v>
      </c>
      <c r="BU76" s="22">
        <v>1861</v>
      </c>
      <c r="BV76" s="127">
        <v>1885</v>
      </c>
      <c r="BW76" s="22">
        <v>73</v>
      </c>
      <c r="BY76" s="22">
        <v>2011</v>
      </c>
      <c r="BZ76" s="23">
        <v>2037</v>
      </c>
      <c r="CA76" s="22">
        <v>73</v>
      </c>
    </row>
    <row r="77" spans="1:79" x14ac:dyDescent="0.25">
      <c r="A77" s="22">
        <v>2337</v>
      </c>
      <c r="B77" s="23">
        <v>2368</v>
      </c>
      <c r="C77" s="22">
        <v>74</v>
      </c>
      <c r="E77" s="22">
        <v>1753</v>
      </c>
      <c r="F77" s="23">
        <v>1776</v>
      </c>
      <c r="G77" s="22">
        <v>74</v>
      </c>
      <c r="I77" s="22">
        <v>2160</v>
      </c>
      <c r="J77" s="23">
        <v>2183</v>
      </c>
      <c r="K77" s="22">
        <v>74</v>
      </c>
      <c r="M77" s="22">
        <v>2155</v>
      </c>
      <c r="N77" s="23">
        <v>2183</v>
      </c>
      <c r="O77" s="22">
        <v>74</v>
      </c>
      <c r="Q77" s="22">
        <v>2337</v>
      </c>
      <c r="R77" s="23">
        <v>2368</v>
      </c>
      <c r="S77" s="22">
        <v>74</v>
      </c>
      <c r="U77" s="22">
        <v>2629</v>
      </c>
      <c r="V77" s="23">
        <v>2664</v>
      </c>
      <c r="W77" s="22">
        <v>74</v>
      </c>
      <c r="AO77" s="22">
        <v>2403</v>
      </c>
      <c r="AP77" s="23">
        <v>2435</v>
      </c>
      <c r="AQ77" s="22">
        <v>74</v>
      </c>
      <c r="AS77" s="22">
        <v>2032</v>
      </c>
      <c r="AT77" s="23">
        <v>2059</v>
      </c>
      <c r="AU77" s="22">
        <v>74</v>
      </c>
      <c r="AW77" s="22">
        <v>2279</v>
      </c>
      <c r="AX77" s="23">
        <v>2309</v>
      </c>
      <c r="AY77" s="22">
        <v>74</v>
      </c>
      <c r="BA77" s="22">
        <v>1886</v>
      </c>
      <c r="BB77" s="23">
        <v>1911</v>
      </c>
      <c r="BC77" s="22">
        <v>74</v>
      </c>
      <c r="BE77" s="22">
        <v>2038</v>
      </c>
      <c r="BF77" s="23">
        <v>2065</v>
      </c>
      <c r="BG77" s="22">
        <v>74</v>
      </c>
      <c r="BI77" s="126">
        <v>2403</v>
      </c>
      <c r="BJ77" s="127">
        <v>2435</v>
      </c>
      <c r="BK77" s="22">
        <v>74</v>
      </c>
      <c r="BU77" s="22">
        <v>1886</v>
      </c>
      <c r="BV77" s="127">
        <v>1911</v>
      </c>
      <c r="BW77" s="22">
        <v>74</v>
      </c>
      <c r="BY77" s="22">
        <v>2038</v>
      </c>
      <c r="BZ77" s="23">
        <v>2065</v>
      </c>
      <c r="CA77" s="22">
        <v>74</v>
      </c>
    </row>
    <row r="78" spans="1:79" x14ac:dyDescent="0.25">
      <c r="A78" s="22">
        <v>2369</v>
      </c>
      <c r="B78" s="23">
        <v>2400</v>
      </c>
      <c r="C78" s="22">
        <v>75</v>
      </c>
      <c r="E78" s="22">
        <v>1777</v>
      </c>
      <c r="F78" s="23">
        <v>1800</v>
      </c>
      <c r="G78" s="22">
        <v>75</v>
      </c>
      <c r="I78" s="22">
        <v>2189</v>
      </c>
      <c r="J78" s="23">
        <v>2213</v>
      </c>
      <c r="K78" s="22">
        <v>75</v>
      </c>
      <c r="M78" s="22">
        <v>2184</v>
      </c>
      <c r="N78" s="23">
        <v>2213</v>
      </c>
      <c r="O78" s="22">
        <v>75</v>
      </c>
      <c r="Q78" s="22">
        <v>2369</v>
      </c>
      <c r="R78" s="23">
        <v>2400</v>
      </c>
      <c r="S78" s="22">
        <v>75</v>
      </c>
      <c r="U78" s="22">
        <v>2665</v>
      </c>
      <c r="V78" s="23">
        <v>2700</v>
      </c>
      <c r="W78" s="22">
        <v>75</v>
      </c>
      <c r="AO78" s="22">
        <v>2436</v>
      </c>
      <c r="AP78" s="23">
        <v>2468</v>
      </c>
      <c r="AQ78" s="22">
        <v>75</v>
      </c>
      <c r="AS78" s="22">
        <v>2060</v>
      </c>
      <c r="AT78" s="23">
        <v>2087</v>
      </c>
      <c r="AU78" s="22">
        <v>75</v>
      </c>
      <c r="AW78" s="22">
        <v>2310</v>
      </c>
      <c r="AX78" s="23">
        <v>2340</v>
      </c>
      <c r="AY78" s="22">
        <v>75</v>
      </c>
      <c r="BA78" s="22">
        <v>1912</v>
      </c>
      <c r="BB78" s="23">
        <v>1937</v>
      </c>
      <c r="BC78" s="22">
        <v>75</v>
      </c>
      <c r="BE78" s="22">
        <v>2066</v>
      </c>
      <c r="BF78" s="23">
        <v>2093</v>
      </c>
      <c r="BG78" s="22">
        <v>75</v>
      </c>
      <c r="BI78" s="126">
        <v>2436</v>
      </c>
      <c r="BJ78" s="127">
        <v>2468</v>
      </c>
      <c r="BK78" s="22">
        <v>75</v>
      </c>
      <c r="BU78" s="22">
        <v>1912</v>
      </c>
      <c r="BV78" s="127">
        <v>1937</v>
      </c>
      <c r="BW78" s="22">
        <v>75</v>
      </c>
      <c r="BY78" s="22">
        <v>2066</v>
      </c>
      <c r="BZ78" s="23">
        <v>2093</v>
      </c>
      <c r="CA78" s="22">
        <v>75</v>
      </c>
    </row>
    <row r="79" spans="1:79" x14ac:dyDescent="0.25">
      <c r="A79" s="22">
        <v>2401</v>
      </c>
      <c r="B79" s="23">
        <v>2432</v>
      </c>
      <c r="C79" s="22">
        <v>76</v>
      </c>
      <c r="E79" s="22">
        <v>1801</v>
      </c>
      <c r="F79" s="23">
        <v>1824</v>
      </c>
      <c r="G79" s="22">
        <v>76</v>
      </c>
      <c r="I79" s="22">
        <v>2219</v>
      </c>
      <c r="J79" s="23">
        <v>2242</v>
      </c>
      <c r="K79" s="22">
        <v>76</v>
      </c>
      <c r="M79" s="22">
        <v>2214</v>
      </c>
      <c r="N79" s="23">
        <v>2242</v>
      </c>
      <c r="O79" s="22">
        <v>76</v>
      </c>
      <c r="Q79" s="22">
        <v>2401</v>
      </c>
      <c r="R79" s="23">
        <v>2432</v>
      </c>
      <c r="S79" s="22">
        <v>76</v>
      </c>
      <c r="U79" s="22">
        <v>2701</v>
      </c>
      <c r="V79" s="23">
        <v>2736</v>
      </c>
      <c r="W79" s="22">
        <v>76</v>
      </c>
      <c r="AO79" s="22">
        <v>2469</v>
      </c>
      <c r="AP79" s="23">
        <v>2501</v>
      </c>
      <c r="AQ79" s="22">
        <v>76</v>
      </c>
      <c r="AS79" s="22">
        <v>2088</v>
      </c>
      <c r="AT79" s="23">
        <v>2115</v>
      </c>
      <c r="AU79" s="22">
        <v>76</v>
      </c>
      <c r="AW79" s="22">
        <v>2341</v>
      </c>
      <c r="AX79" s="23">
        <v>2371</v>
      </c>
      <c r="AY79" s="22">
        <v>76</v>
      </c>
      <c r="BA79" s="22">
        <v>1938</v>
      </c>
      <c r="BB79" s="23">
        <v>1963</v>
      </c>
      <c r="BC79" s="22">
        <v>76</v>
      </c>
      <c r="BE79" s="22">
        <v>2094</v>
      </c>
      <c r="BF79" s="23">
        <v>2121</v>
      </c>
      <c r="BG79" s="22">
        <v>76</v>
      </c>
      <c r="BI79" s="126">
        <v>2469</v>
      </c>
      <c r="BJ79" s="127">
        <v>2501</v>
      </c>
      <c r="BK79" s="22">
        <v>76</v>
      </c>
      <c r="BU79" s="22">
        <v>1938</v>
      </c>
      <c r="BV79" s="127">
        <v>1963</v>
      </c>
      <c r="BW79" s="22">
        <v>76</v>
      </c>
      <c r="BY79" s="22">
        <v>2094</v>
      </c>
      <c r="BZ79" s="23">
        <v>2121</v>
      </c>
      <c r="CA79" s="22">
        <v>76</v>
      </c>
    </row>
    <row r="80" spans="1:79" x14ac:dyDescent="0.25">
      <c r="A80" s="22">
        <v>2433</v>
      </c>
      <c r="B80" s="23">
        <v>2464</v>
      </c>
      <c r="C80" s="22">
        <v>77</v>
      </c>
      <c r="E80" s="22">
        <v>1825</v>
      </c>
      <c r="F80" s="23">
        <v>1848</v>
      </c>
      <c r="G80" s="22">
        <v>77</v>
      </c>
      <c r="I80" s="22">
        <v>2248</v>
      </c>
      <c r="J80" s="23">
        <v>2272</v>
      </c>
      <c r="K80" s="22">
        <v>77</v>
      </c>
      <c r="M80" s="22">
        <v>2243</v>
      </c>
      <c r="N80" s="23">
        <v>2272</v>
      </c>
      <c r="O80" s="22">
        <v>77</v>
      </c>
      <c r="Q80" s="22">
        <v>2433</v>
      </c>
      <c r="R80" s="23">
        <v>2464</v>
      </c>
      <c r="S80" s="22">
        <v>77</v>
      </c>
      <c r="U80" s="22">
        <v>2737</v>
      </c>
      <c r="V80" s="23">
        <v>2772</v>
      </c>
      <c r="W80" s="22">
        <v>77</v>
      </c>
      <c r="AO80" s="22">
        <v>2502</v>
      </c>
      <c r="AP80" s="23">
        <v>2534</v>
      </c>
      <c r="AQ80" s="22">
        <v>77</v>
      </c>
      <c r="AS80" s="22">
        <v>2116</v>
      </c>
      <c r="AT80" s="23">
        <v>2142</v>
      </c>
      <c r="AU80" s="22">
        <v>77</v>
      </c>
      <c r="AW80" s="22">
        <v>2372</v>
      </c>
      <c r="AX80" s="23">
        <v>2402</v>
      </c>
      <c r="AY80" s="22">
        <v>77</v>
      </c>
      <c r="BA80" s="22">
        <v>1964</v>
      </c>
      <c r="BB80" s="23">
        <v>1989</v>
      </c>
      <c r="BC80" s="22">
        <v>77</v>
      </c>
      <c r="BE80" s="22">
        <v>2122</v>
      </c>
      <c r="BF80" s="23">
        <v>2149</v>
      </c>
      <c r="BG80" s="22">
        <v>77</v>
      </c>
      <c r="BI80" s="126">
        <v>2502</v>
      </c>
      <c r="BJ80" s="127">
        <v>2534</v>
      </c>
      <c r="BK80" s="22">
        <v>77</v>
      </c>
      <c r="BU80" s="22">
        <v>1964</v>
      </c>
      <c r="BV80" s="127">
        <v>1989</v>
      </c>
      <c r="BW80" s="22">
        <v>77</v>
      </c>
      <c r="BY80" s="22">
        <v>2122</v>
      </c>
      <c r="BZ80" s="23">
        <v>2149</v>
      </c>
      <c r="CA80" s="22">
        <v>77</v>
      </c>
    </row>
    <row r="81" spans="1:79" x14ac:dyDescent="0.25">
      <c r="A81" s="22">
        <v>2465</v>
      </c>
      <c r="B81" s="23">
        <v>2496</v>
      </c>
      <c r="C81" s="22">
        <v>78</v>
      </c>
      <c r="E81" s="22">
        <v>1849</v>
      </c>
      <c r="F81" s="23">
        <v>1872</v>
      </c>
      <c r="G81" s="22">
        <v>78</v>
      </c>
      <c r="I81" s="22">
        <v>2278</v>
      </c>
      <c r="J81" s="23">
        <v>2301</v>
      </c>
      <c r="K81" s="22">
        <v>78</v>
      </c>
      <c r="M81" s="22">
        <v>2273</v>
      </c>
      <c r="N81" s="23">
        <v>2301</v>
      </c>
      <c r="O81" s="22">
        <v>78</v>
      </c>
      <c r="Q81" s="22">
        <v>2465</v>
      </c>
      <c r="R81" s="23">
        <v>2496</v>
      </c>
      <c r="S81" s="22">
        <v>78</v>
      </c>
      <c r="U81" s="22">
        <v>2773</v>
      </c>
      <c r="V81" s="23">
        <v>2808</v>
      </c>
      <c r="W81" s="22">
        <v>78</v>
      </c>
      <c r="AO81" s="22">
        <v>2535</v>
      </c>
      <c r="AP81" s="23">
        <v>2567</v>
      </c>
      <c r="AQ81" s="22">
        <v>78</v>
      </c>
      <c r="AS81" s="22">
        <v>2143</v>
      </c>
      <c r="AT81" s="23">
        <v>2170</v>
      </c>
      <c r="AU81" s="22">
        <v>78</v>
      </c>
      <c r="AW81" s="22">
        <v>2403</v>
      </c>
      <c r="AX81" s="23">
        <v>2434</v>
      </c>
      <c r="AY81" s="22">
        <v>78</v>
      </c>
      <c r="BA81" s="22">
        <v>1990</v>
      </c>
      <c r="BB81" s="23">
        <v>2015</v>
      </c>
      <c r="BC81" s="22">
        <v>78</v>
      </c>
      <c r="BE81" s="22">
        <v>2150</v>
      </c>
      <c r="BF81" s="23">
        <v>2177</v>
      </c>
      <c r="BG81" s="22">
        <v>78</v>
      </c>
      <c r="BI81" s="126">
        <v>2535</v>
      </c>
      <c r="BJ81" s="127">
        <v>2567</v>
      </c>
      <c r="BK81" s="22">
        <v>78</v>
      </c>
      <c r="BU81" s="22">
        <v>1990</v>
      </c>
      <c r="BV81" s="127">
        <v>2015</v>
      </c>
      <c r="BW81" s="22">
        <v>78</v>
      </c>
      <c r="BY81" s="22">
        <v>2150</v>
      </c>
      <c r="BZ81" s="23">
        <v>2177</v>
      </c>
      <c r="CA81" s="22">
        <v>78</v>
      </c>
    </row>
    <row r="82" spans="1:79" x14ac:dyDescent="0.25">
      <c r="A82" s="22">
        <v>2497</v>
      </c>
      <c r="B82" s="23">
        <v>2528</v>
      </c>
      <c r="C82" s="22">
        <v>79</v>
      </c>
      <c r="E82" s="22">
        <v>1873</v>
      </c>
      <c r="F82" s="23">
        <v>1896</v>
      </c>
      <c r="G82" s="22">
        <v>79</v>
      </c>
      <c r="I82" s="22">
        <v>2307</v>
      </c>
      <c r="J82" s="23">
        <v>2331</v>
      </c>
      <c r="K82" s="22">
        <v>79</v>
      </c>
      <c r="M82" s="22">
        <v>2302</v>
      </c>
      <c r="N82" s="23">
        <v>2331</v>
      </c>
      <c r="O82" s="22">
        <v>79</v>
      </c>
      <c r="Q82" s="22">
        <v>2497</v>
      </c>
      <c r="R82" s="23">
        <v>2528</v>
      </c>
      <c r="S82" s="22">
        <v>79</v>
      </c>
      <c r="U82" s="22">
        <v>2809</v>
      </c>
      <c r="V82" s="23">
        <v>2844</v>
      </c>
      <c r="W82" s="22">
        <v>79</v>
      </c>
      <c r="AO82" s="22">
        <v>2568</v>
      </c>
      <c r="AP82" s="23">
        <v>2600</v>
      </c>
      <c r="AQ82" s="22">
        <v>79</v>
      </c>
      <c r="AS82" s="22">
        <v>2171</v>
      </c>
      <c r="AT82" s="23">
        <v>2198</v>
      </c>
      <c r="AU82" s="22">
        <v>79</v>
      </c>
      <c r="AW82" s="22">
        <v>2435</v>
      </c>
      <c r="AX82" s="23">
        <v>2465</v>
      </c>
      <c r="AY82" s="22">
        <v>79</v>
      </c>
      <c r="BA82" s="22">
        <v>2016</v>
      </c>
      <c r="BB82" s="23">
        <v>2040</v>
      </c>
      <c r="BC82" s="22">
        <v>79</v>
      </c>
      <c r="BE82" s="22">
        <v>2178</v>
      </c>
      <c r="BF82" s="23">
        <v>2205</v>
      </c>
      <c r="BG82" s="22">
        <v>79</v>
      </c>
      <c r="BI82" s="126">
        <v>2568</v>
      </c>
      <c r="BJ82" s="127">
        <v>2600</v>
      </c>
      <c r="BK82" s="22">
        <v>79</v>
      </c>
      <c r="BU82" s="22">
        <v>2016</v>
      </c>
      <c r="BV82" s="127">
        <v>2040</v>
      </c>
      <c r="BW82" s="22">
        <v>79</v>
      </c>
      <c r="BY82" s="22">
        <v>2178</v>
      </c>
      <c r="BZ82" s="23">
        <v>2205</v>
      </c>
      <c r="CA82" s="22">
        <v>79</v>
      </c>
    </row>
    <row r="83" spans="1:79" x14ac:dyDescent="0.25">
      <c r="A83" s="22">
        <v>2529</v>
      </c>
      <c r="B83" s="23">
        <v>2560</v>
      </c>
      <c r="C83" s="22">
        <v>80</v>
      </c>
      <c r="E83" s="22">
        <v>1897</v>
      </c>
      <c r="F83" s="23">
        <v>1920</v>
      </c>
      <c r="G83" s="22">
        <v>80</v>
      </c>
      <c r="I83" s="22">
        <v>2337</v>
      </c>
      <c r="J83" s="23">
        <v>2360</v>
      </c>
      <c r="K83" s="22">
        <v>80</v>
      </c>
      <c r="M83" s="22">
        <v>2332</v>
      </c>
      <c r="N83" s="23">
        <v>2360</v>
      </c>
      <c r="O83" s="22">
        <v>80</v>
      </c>
      <c r="Q83" s="22">
        <v>2529</v>
      </c>
      <c r="R83" s="23">
        <v>2560</v>
      </c>
      <c r="S83" s="22">
        <v>80</v>
      </c>
      <c r="U83" s="22">
        <v>2845</v>
      </c>
      <c r="V83" s="23">
        <v>2880</v>
      </c>
      <c r="W83" s="22">
        <v>80</v>
      </c>
      <c r="AO83" s="22">
        <v>2601</v>
      </c>
      <c r="AP83" s="23">
        <v>2633</v>
      </c>
      <c r="AQ83" s="22">
        <v>80</v>
      </c>
      <c r="AS83" s="22">
        <v>2199</v>
      </c>
      <c r="AT83" s="23">
        <v>2226</v>
      </c>
      <c r="AU83" s="22">
        <v>80</v>
      </c>
      <c r="AW83" s="22">
        <v>2466</v>
      </c>
      <c r="AX83" s="23">
        <v>2496</v>
      </c>
      <c r="AY83" s="22">
        <v>80</v>
      </c>
      <c r="BA83" s="22">
        <v>2041</v>
      </c>
      <c r="BB83" s="23">
        <v>2066</v>
      </c>
      <c r="BC83" s="22">
        <v>80</v>
      </c>
      <c r="BE83" s="22">
        <v>2206</v>
      </c>
      <c r="BF83" s="23">
        <v>2233</v>
      </c>
      <c r="BG83" s="22">
        <v>80</v>
      </c>
      <c r="BI83" s="126">
        <v>2601</v>
      </c>
      <c r="BJ83" s="127">
        <v>2633</v>
      </c>
      <c r="BK83" s="22">
        <v>80</v>
      </c>
      <c r="BU83" s="22">
        <v>2041</v>
      </c>
      <c r="BV83" s="127">
        <v>2066</v>
      </c>
      <c r="BW83" s="22">
        <v>80</v>
      </c>
      <c r="BY83" s="22">
        <v>2206</v>
      </c>
      <c r="BZ83" s="23">
        <v>2233</v>
      </c>
      <c r="CA83" s="22">
        <v>80</v>
      </c>
    </row>
    <row r="84" spans="1:79" x14ac:dyDescent="0.25">
      <c r="A84" s="22">
        <v>2561</v>
      </c>
      <c r="B84" s="23">
        <v>2592</v>
      </c>
      <c r="C84" s="22">
        <v>81</v>
      </c>
      <c r="E84" s="22">
        <v>1921</v>
      </c>
      <c r="F84" s="23">
        <v>1944</v>
      </c>
      <c r="G84" s="22">
        <v>81</v>
      </c>
      <c r="I84" s="22">
        <v>2366</v>
      </c>
      <c r="J84" s="23">
        <v>2390</v>
      </c>
      <c r="K84" s="22">
        <v>81</v>
      </c>
      <c r="M84" s="22">
        <v>2361</v>
      </c>
      <c r="N84" s="23">
        <v>2390</v>
      </c>
      <c r="O84" s="22">
        <v>81</v>
      </c>
      <c r="Q84" s="22">
        <v>2561</v>
      </c>
      <c r="R84" s="23">
        <v>2592</v>
      </c>
      <c r="S84" s="22">
        <v>81</v>
      </c>
      <c r="U84" s="22">
        <v>2881</v>
      </c>
      <c r="V84" s="23">
        <v>2916</v>
      </c>
      <c r="W84" s="22">
        <v>81</v>
      </c>
      <c r="AO84" s="22">
        <v>2634</v>
      </c>
      <c r="AP84" s="23">
        <v>2666</v>
      </c>
      <c r="AQ84" s="22">
        <v>81</v>
      </c>
      <c r="AS84" s="22">
        <v>2227</v>
      </c>
      <c r="AT84" s="23">
        <v>2254</v>
      </c>
      <c r="AU84" s="22">
        <v>81</v>
      </c>
      <c r="AW84" s="22">
        <v>2497</v>
      </c>
      <c r="AX84" s="23">
        <v>2527</v>
      </c>
      <c r="AY84" s="22">
        <v>81</v>
      </c>
      <c r="BA84" s="22">
        <v>2067</v>
      </c>
      <c r="BB84" s="23">
        <v>2092</v>
      </c>
      <c r="BC84" s="22">
        <v>81</v>
      </c>
      <c r="BE84" s="22">
        <v>2234</v>
      </c>
      <c r="BF84" s="23">
        <v>2261</v>
      </c>
      <c r="BG84" s="22">
        <v>81</v>
      </c>
      <c r="BI84" s="126">
        <v>2634</v>
      </c>
      <c r="BJ84" s="127">
        <v>2666</v>
      </c>
      <c r="BK84" s="22">
        <v>81</v>
      </c>
      <c r="BU84" s="22">
        <v>2067</v>
      </c>
      <c r="BV84" s="127">
        <v>2092</v>
      </c>
      <c r="BW84" s="22">
        <v>81</v>
      </c>
      <c r="BY84" s="22">
        <v>2234</v>
      </c>
      <c r="BZ84" s="23">
        <v>2261</v>
      </c>
      <c r="CA84" s="22">
        <v>81</v>
      </c>
    </row>
    <row r="85" spans="1:79" x14ac:dyDescent="0.25">
      <c r="A85" s="22">
        <v>2593</v>
      </c>
      <c r="B85" s="23">
        <v>2624</v>
      </c>
      <c r="C85" s="22">
        <v>82</v>
      </c>
      <c r="E85" s="22">
        <v>1945</v>
      </c>
      <c r="F85" s="23">
        <v>1968</v>
      </c>
      <c r="G85" s="22">
        <v>82</v>
      </c>
      <c r="I85" s="22">
        <v>2396</v>
      </c>
      <c r="J85" s="23">
        <v>2419</v>
      </c>
      <c r="K85" s="22">
        <v>82</v>
      </c>
      <c r="M85" s="22">
        <v>2391</v>
      </c>
      <c r="N85" s="23">
        <v>2419</v>
      </c>
      <c r="O85" s="22">
        <v>82</v>
      </c>
      <c r="Q85" s="22">
        <v>2593</v>
      </c>
      <c r="R85" s="23">
        <v>2624</v>
      </c>
      <c r="S85" s="22">
        <v>82</v>
      </c>
      <c r="U85" s="22">
        <v>2917</v>
      </c>
      <c r="V85" s="23">
        <v>2952</v>
      </c>
      <c r="W85" s="22">
        <v>82</v>
      </c>
      <c r="AO85" s="22">
        <v>2667</v>
      </c>
      <c r="AP85" s="23">
        <v>2699</v>
      </c>
      <c r="AQ85" s="22">
        <v>82</v>
      </c>
      <c r="AS85" s="22">
        <v>2255</v>
      </c>
      <c r="AT85" s="23">
        <v>2282</v>
      </c>
      <c r="AU85" s="22">
        <v>82</v>
      </c>
      <c r="AW85" s="22">
        <v>2528</v>
      </c>
      <c r="AX85" s="23">
        <v>2558</v>
      </c>
      <c r="AY85" s="22">
        <v>82</v>
      </c>
      <c r="BA85" s="22">
        <v>2093</v>
      </c>
      <c r="BB85" s="23">
        <v>2118</v>
      </c>
      <c r="BC85" s="22">
        <v>82</v>
      </c>
      <c r="BE85" s="22">
        <v>2262</v>
      </c>
      <c r="BF85" s="23">
        <v>2289</v>
      </c>
      <c r="BG85" s="22">
        <v>82</v>
      </c>
      <c r="BI85" s="126">
        <v>2667</v>
      </c>
      <c r="BJ85" s="127">
        <v>2699</v>
      </c>
      <c r="BK85" s="22">
        <v>82</v>
      </c>
      <c r="BU85" s="22">
        <v>2093</v>
      </c>
      <c r="BV85" s="127">
        <v>2118</v>
      </c>
      <c r="BW85" s="22">
        <v>82</v>
      </c>
      <c r="BY85" s="22">
        <v>2262</v>
      </c>
      <c r="BZ85" s="23">
        <v>2289</v>
      </c>
      <c r="CA85" s="22">
        <v>82</v>
      </c>
    </row>
    <row r="86" spans="1:79" x14ac:dyDescent="0.25">
      <c r="A86" s="22">
        <v>2625</v>
      </c>
      <c r="B86" s="23">
        <v>2656</v>
      </c>
      <c r="C86" s="22">
        <v>83</v>
      </c>
      <c r="E86" s="22">
        <v>1969</v>
      </c>
      <c r="F86" s="23">
        <v>1992</v>
      </c>
      <c r="G86" s="22">
        <v>83</v>
      </c>
      <c r="I86" s="22">
        <v>2425</v>
      </c>
      <c r="J86" s="23">
        <v>2449</v>
      </c>
      <c r="K86" s="22">
        <v>83</v>
      </c>
      <c r="M86" s="22">
        <v>2420</v>
      </c>
      <c r="N86" s="23">
        <v>2449</v>
      </c>
      <c r="O86" s="22">
        <v>83</v>
      </c>
      <c r="Q86" s="22">
        <v>2625</v>
      </c>
      <c r="R86" s="23">
        <v>2656</v>
      </c>
      <c r="S86" s="22">
        <v>83</v>
      </c>
      <c r="U86" s="22">
        <v>2953</v>
      </c>
      <c r="V86" s="23">
        <v>2988</v>
      </c>
      <c r="W86" s="22">
        <v>83</v>
      </c>
      <c r="AO86" s="22">
        <v>2700</v>
      </c>
      <c r="AP86" s="23">
        <v>2732</v>
      </c>
      <c r="AQ86" s="22">
        <v>83</v>
      </c>
      <c r="AS86" s="22">
        <v>2283</v>
      </c>
      <c r="AT86" s="23">
        <v>2309</v>
      </c>
      <c r="AU86" s="22">
        <v>83</v>
      </c>
      <c r="AW86" s="22">
        <v>2559</v>
      </c>
      <c r="AX86" s="23">
        <v>2590</v>
      </c>
      <c r="AY86" s="22">
        <v>83</v>
      </c>
      <c r="BA86" s="22">
        <v>2119</v>
      </c>
      <c r="BB86" s="23">
        <v>2144</v>
      </c>
      <c r="BC86" s="22">
        <v>83</v>
      </c>
      <c r="BE86" s="22">
        <v>2290</v>
      </c>
      <c r="BF86" s="23">
        <v>2317</v>
      </c>
      <c r="BG86" s="22">
        <v>83</v>
      </c>
      <c r="BI86" s="126">
        <v>2700</v>
      </c>
      <c r="BJ86" s="127">
        <v>2732</v>
      </c>
      <c r="BK86" s="22">
        <v>83</v>
      </c>
      <c r="BU86" s="22">
        <v>2119</v>
      </c>
      <c r="BV86" s="127">
        <v>2144</v>
      </c>
      <c r="BW86" s="22">
        <v>83</v>
      </c>
      <c r="BY86" s="22">
        <v>2290</v>
      </c>
      <c r="BZ86" s="23">
        <v>2317</v>
      </c>
      <c r="CA86" s="22">
        <v>83</v>
      </c>
    </row>
    <row r="87" spans="1:79" x14ac:dyDescent="0.25">
      <c r="A87" s="22">
        <v>2657</v>
      </c>
      <c r="B87" s="23">
        <v>2688</v>
      </c>
      <c r="C87" s="22">
        <v>84</v>
      </c>
      <c r="E87" s="22">
        <v>1993</v>
      </c>
      <c r="F87" s="23">
        <v>2016</v>
      </c>
      <c r="G87" s="22">
        <v>84</v>
      </c>
      <c r="I87" s="22">
        <v>2455</v>
      </c>
      <c r="J87" s="23">
        <v>2478</v>
      </c>
      <c r="K87" s="22">
        <v>84</v>
      </c>
      <c r="M87" s="22">
        <v>2450</v>
      </c>
      <c r="N87" s="23">
        <v>2478</v>
      </c>
      <c r="O87" s="22">
        <v>84</v>
      </c>
      <c r="Q87" s="22">
        <v>2657</v>
      </c>
      <c r="R87" s="23">
        <v>2688</v>
      </c>
      <c r="S87" s="22">
        <v>84</v>
      </c>
      <c r="U87" s="22">
        <v>2989</v>
      </c>
      <c r="V87" s="23">
        <v>3024</v>
      </c>
      <c r="W87" s="22">
        <v>84</v>
      </c>
      <c r="AO87" s="22">
        <v>2733</v>
      </c>
      <c r="AP87" s="23">
        <v>2765</v>
      </c>
      <c r="AQ87" s="22">
        <v>84</v>
      </c>
      <c r="AS87" s="22">
        <v>2310</v>
      </c>
      <c r="AT87" s="23">
        <v>2337</v>
      </c>
      <c r="AU87" s="22">
        <v>84</v>
      </c>
      <c r="AW87" s="22">
        <v>2591</v>
      </c>
      <c r="AX87" s="23">
        <v>2621</v>
      </c>
      <c r="AY87" s="22">
        <v>84</v>
      </c>
      <c r="BA87" s="22">
        <v>2145</v>
      </c>
      <c r="BB87" s="23">
        <v>2170</v>
      </c>
      <c r="BC87" s="22">
        <v>84</v>
      </c>
      <c r="BE87" s="22">
        <v>2318</v>
      </c>
      <c r="BF87" s="23">
        <v>2345</v>
      </c>
      <c r="BG87" s="22">
        <v>84</v>
      </c>
      <c r="BI87" s="126">
        <v>2733</v>
      </c>
      <c r="BJ87" s="127">
        <v>2765</v>
      </c>
      <c r="BK87" s="22">
        <v>84</v>
      </c>
      <c r="BU87" s="22">
        <v>2145</v>
      </c>
      <c r="BV87" s="127">
        <v>2170</v>
      </c>
      <c r="BW87" s="22">
        <v>84</v>
      </c>
      <c r="BY87" s="22">
        <v>2318</v>
      </c>
      <c r="BZ87" s="23">
        <v>2345</v>
      </c>
      <c r="CA87" s="22">
        <v>84</v>
      </c>
    </row>
    <row r="88" spans="1:79" x14ac:dyDescent="0.25">
      <c r="A88" s="22">
        <v>2689</v>
      </c>
      <c r="B88" s="23">
        <v>2720</v>
      </c>
      <c r="C88" s="22">
        <v>85</v>
      </c>
      <c r="E88" s="22">
        <v>2017</v>
      </c>
      <c r="F88" s="23">
        <v>2040</v>
      </c>
      <c r="G88" s="22">
        <v>85</v>
      </c>
      <c r="I88" s="22">
        <v>2484</v>
      </c>
      <c r="J88" s="23">
        <v>2508</v>
      </c>
      <c r="K88" s="22">
        <v>85</v>
      </c>
      <c r="M88" s="22">
        <v>2479</v>
      </c>
      <c r="N88" s="23">
        <v>2508</v>
      </c>
      <c r="O88" s="22">
        <v>85</v>
      </c>
      <c r="Q88" s="22">
        <v>2689</v>
      </c>
      <c r="R88" s="23">
        <v>2720</v>
      </c>
      <c r="S88" s="22">
        <v>85</v>
      </c>
      <c r="U88" s="22">
        <v>3025</v>
      </c>
      <c r="V88" s="23">
        <v>3060</v>
      </c>
      <c r="W88" s="22">
        <v>85</v>
      </c>
      <c r="AO88" s="22">
        <v>2766</v>
      </c>
      <c r="AP88" s="23">
        <v>2797</v>
      </c>
      <c r="AQ88" s="22">
        <v>85</v>
      </c>
      <c r="AS88" s="22">
        <v>2338</v>
      </c>
      <c r="AT88" s="23">
        <v>2365</v>
      </c>
      <c r="AU88" s="22">
        <v>85</v>
      </c>
      <c r="AW88" s="22">
        <v>2622</v>
      </c>
      <c r="AX88" s="23">
        <v>2652</v>
      </c>
      <c r="AY88" s="22">
        <v>85</v>
      </c>
      <c r="BA88" s="22">
        <v>2171</v>
      </c>
      <c r="BB88" s="23">
        <v>2195</v>
      </c>
      <c r="BC88" s="22">
        <v>85</v>
      </c>
      <c r="BE88" s="22">
        <v>2346</v>
      </c>
      <c r="BF88" s="23">
        <v>2372</v>
      </c>
      <c r="BG88" s="22">
        <v>85</v>
      </c>
      <c r="BI88" s="126">
        <v>2766</v>
      </c>
      <c r="BJ88" s="127">
        <v>2797</v>
      </c>
      <c r="BK88" s="22">
        <v>85</v>
      </c>
      <c r="BU88" s="22">
        <v>2171</v>
      </c>
      <c r="BV88" s="127">
        <v>2195</v>
      </c>
      <c r="BW88" s="22">
        <v>85</v>
      </c>
      <c r="BY88" s="22">
        <v>2346</v>
      </c>
      <c r="BZ88" s="23">
        <v>2372</v>
      </c>
      <c r="CA88" s="22">
        <v>85</v>
      </c>
    </row>
    <row r="89" spans="1:79" x14ac:dyDescent="0.25">
      <c r="A89" s="22">
        <v>2721</v>
      </c>
      <c r="B89" s="23">
        <v>2752</v>
      </c>
      <c r="C89" s="22">
        <v>86</v>
      </c>
      <c r="E89" s="22">
        <v>2041</v>
      </c>
      <c r="F89" s="23">
        <v>2064</v>
      </c>
      <c r="G89" s="22">
        <v>86</v>
      </c>
      <c r="I89" s="22">
        <v>2514</v>
      </c>
      <c r="J89" s="23">
        <v>2537</v>
      </c>
      <c r="K89" s="22">
        <v>86</v>
      </c>
      <c r="M89" s="22">
        <v>2509</v>
      </c>
      <c r="N89" s="23">
        <v>2537</v>
      </c>
      <c r="O89" s="22">
        <v>86</v>
      </c>
      <c r="Q89" s="22">
        <v>2721</v>
      </c>
      <c r="R89" s="23">
        <v>2752</v>
      </c>
      <c r="S89" s="22">
        <v>86</v>
      </c>
      <c r="U89" s="22">
        <v>3061</v>
      </c>
      <c r="V89" s="23">
        <v>3096</v>
      </c>
      <c r="W89" s="22">
        <v>86</v>
      </c>
      <c r="AO89" s="22">
        <v>2798</v>
      </c>
      <c r="AP89" s="23">
        <v>2830</v>
      </c>
      <c r="AQ89" s="22">
        <v>86</v>
      </c>
      <c r="AS89" s="22">
        <v>2366</v>
      </c>
      <c r="AT89" s="23">
        <v>2393</v>
      </c>
      <c r="AU89" s="22">
        <v>86</v>
      </c>
      <c r="AW89" s="22">
        <v>2653</v>
      </c>
      <c r="AX89" s="23">
        <v>2683</v>
      </c>
      <c r="AY89" s="22">
        <v>86</v>
      </c>
      <c r="BA89" s="22">
        <v>2196</v>
      </c>
      <c r="BB89" s="23">
        <v>2221</v>
      </c>
      <c r="BC89" s="22">
        <v>86</v>
      </c>
      <c r="BE89" s="22">
        <v>2373</v>
      </c>
      <c r="BF89" s="23">
        <v>2400</v>
      </c>
      <c r="BG89" s="22">
        <v>86</v>
      </c>
      <c r="BI89" s="126">
        <v>2798</v>
      </c>
      <c r="BJ89" s="127">
        <v>2830</v>
      </c>
      <c r="BK89" s="22">
        <v>86</v>
      </c>
      <c r="BU89" s="22">
        <v>2196</v>
      </c>
      <c r="BV89" s="127">
        <v>2221</v>
      </c>
      <c r="BW89" s="22">
        <v>86</v>
      </c>
      <c r="BY89" s="22">
        <v>2373</v>
      </c>
      <c r="BZ89" s="23">
        <v>2400</v>
      </c>
      <c r="CA89" s="22">
        <v>86</v>
      </c>
    </row>
    <row r="90" spans="1:79" x14ac:dyDescent="0.25">
      <c r="A90" s="22">
        <v>2753</v>
      </c>
      <c r="B90" s="23">
        <v>2784</v>
      </c>
      <c r="C90" s="22">
        <v>87</v>
      </c>
      <c r="E90" s="22">
        <v>2065</v>
      </c>
      <c r="F90" s="23">
        <v>2088</v>
      </c>
      <c r="G90" s="22">
        <v>87</v>
      </c>
      <c r="I90" s="22">
        <v>2543</v>
      </c>
      <c r="J90" s="23">
        <v>2567</v>
      </c>
      <c r="K90" s="22">
        <v>87</v>
      </c>
      <c r="M90" s="22">
        <v>2538</v>
      </c>
      <c r="N90" s="23">
        <v>2567</v>
      </c>
      <c r="O90" s="22">
        <v>87</v>
      </c>
      <c r="Q90" s="22">
        <v>2753</v>
      </c>
      <c r="R90" s="23">
        <v>2784</v>
      </c>
      <c r="S90" s="22">
        <v>87</v>
      </c>
      <c r="U90" s="22">
        <v>3097</v>
      </c>
      <c r="V90" s="23">
        <v>3132</v>
      </c>
      <c r="W90" s="22">
        <v>87</v>
      </c>
      <c r="AO90" s="22">
        <v>2831</v>
      </c>
      <c r="AP90" s="23">
        <v>2863</v>
      </c>
      <c r="AQ90" s="22">
        <v>87</v>
      </c>
      <c r="AS90" s="22">
        <v>2394</v>
      </c>
      <c r="AT90" s="23">
        <v>2421</v>
      </c>
      <c r="AU90" s="22">
        <v>87</v>
      </c>
      <c r="AW90" s="22">
        <v>2684</v>
      </c>
      <c r="AX90" s="23">
        <v>2714</v>
      </c>
      <c r="AY90" s="22">
        <v>87</v>
      </c>
      <c r="BA90" s="22">
        <v>2222</v>
      </c>
      <c r="BB90" s="23">
        <v>2247</v>
      </c>
      <c r="BC90" s="22">
        <v>87</v>
      </c>
      <c r="BE90" s="22">
        <v>2401</v>
      </c>
      <c r="BF90" s="23">
        <v>2428</v>
      </c>
      <c r="BG90" s="22">
        <v>87</v>
      </c>
      <c r="BI90" s="126">
        <v>2831</v>
      </c>
      <c r="BJ90" s="127">
        <v>2863</v>
      </c>
      <c r="BK90" s="22">
        <v>87</v>
      </c>
      <c r="BU90" s="22">
        <v>2222</v>
      </c>
      <c r="BV90" s="127">
        <v>2247</v>
      </c>
      <c r="BW90" s="22">
        <v>87</v>
      </c>
      <c r="BY90" s="22">
        <v>2401</v>
      </c>
      <c r="BZ90" s="23">
        <v>2428</v>
      </c>
      <c r="CA90" s="22">
        <v>87</v>
      </c>
    </row>
    <row r="91" spans="1:79" x14ac:dyDescent="0.25">
      <c r="A91" s="22">
        <v>2785</v>
      </c>
      <c r="B91" s="23">
        <v>2816</v>
      </c>
      <c r="C91" s="22">
        <v>88</v>
      </c>
      <c r="E91" s="22">
        <v>2089</v>
      </c>
      <c r="F91" s="23">
        <v>2112</v>
      </c>
      <c r="G91" s="22">
        <v>88</v>
      </c>
      <c r="I91" s="22">
        <v>2573</v>
      </c>
      <c r="J91" s="23">
        <v>2596</v>
      </c>
      <c r="K91" s="22">
        <v>88</v>
      </c>
      <c r="M91" s="22">
        <v>2568</v>
      </c>
      <c r="N91" s="23">
        <v>2596</v>
      </c>
      <c r="O91" s="22">
        <v>88</v>
      </c>
      <c r="Q91" s="22">
        <v>2785</v>
      </c>
      <c r="R91" s="23">
        <v>2816</v>
      </c>
      <c r="S91" s="22">
        <v>88</v>
      </c>
      <c r="U91" s="22">
        <v>3133</v>
      </c>
      <c r="V91" s="23">
        <v>3168</v>
      </c>
      <c r="W91" s="22">
        <v>88</v>
      </c>
      <c r="AO91" s="22">
        <v>2864</v>
      </c>
      <c r="AP91" s="23">
        <v>2896</v>
      </c>
      <c r="AQ91" s="22">
        <v>88</v>
      </c>
      <c r="AS91" s="22">
        <v>2422</v>
      </c>
      <c r="AT91" s="23">
        <v>2449</v>
      </c>
      <c r="AU91" s="22">
        <v>88</v>
      </c>
      <c r="AW91" s="22">
        <v>2715</v>
      </c>
      <c r="AX91" s="23">
        <v>2746</v>
      </c>
      <c r="AY91" s="22">
        <v>88</v>
      </c>
      <c r="BA91" s="22">
        <v>2248</v>
      </c>
      <c r="BB91" s="23">
        <v>2273</v>
      </c>
      <c r="BC91" s="22">
        <v>88</v>
      </c>
      <c r="BE91" s="22">
        <v>2429</v>
      </c>
      <c r="BF91" s="23">
        <v>2456</v>
      </c>
      <c r="BG91" s="22">
        <v>88</v>
      </c>
      <c r="BI91" s="126">
        <v>2864</v>
      </c>
      <c r="BJ91" s="127">
        <v>2896</v>
      </c>
      <c r="BK91" s="22">
        <v>88</v>
      </c>
      <c r="BU91" s="22">
        <v>2248</v>
      </c>
      <c r="BV91" s="127">
        <v>2273</v>
      </c>
      <c r="BW91" s="22">
        <v>88</v>
      </c>
      <c r="BY91" s="22">
        <v>2429</v>
      </c>
      <c r="BZ91" s="23">
        <v>2456</v>
      </c>
      <c r="CA91" s="22">
        <v>88</v>
      </c>
    </row>
    <row r="92" spans="1:79" x14ac:dyDescent="0.25">
      <c r="A92" s="22">
        <v>2817</v>
      </c>
      <c r="B92" s="23">
        <v>2848</v>
      </c>
      <c r="C92" s="22">
        <v>89</v>
      </c>
      <c r="E92" s="22">
        <v>2113</v>
      </c>
      <c r="F92" s="23">
        <v>2136</v>
      </c>
      <c r="G92" s="22">
        <v>89</v>
      </c>
      <c r="I92" s="22">
        <v>2602</v>
      </c>
      <c r="J92" s="23">
        <v>2626</v>
      </c>
      <c r="K92" s="22">
        <v>89</v>
      </c>
      <c r="M92" s="22">
        <v>2597</v>
      </c>
      <c r="N92" s="23">
        <v>2626</v>
      </c>
      <c r="O92" s="22">
        <v>89</v>
      </c>
      <c r="Q92" s="22">
        <v>2817</v>
      </c>
      <c r="R92" s="23">
        <v>2848</v>
      </c>
      <c r="S92" s="22">
        <v>89</v>
      </c>
      <c r="U92" s="22">
        <v>3169</v>
      </c>
      <c r="V92" s="23">
        <v>3204</v>
      </c>
      <c r="W92" s="22">
        <v>89</v>
      </c>
      <c r="AO92" s="22">
        <v>2897</v>
      </c>
      <c r="AP92" s="23">
        <v>2929</v>
      </c>
      <c r="AQ92" s="22">
        <v>89</v>
      </c>
      <c r="AS92" s="22">
        <v>2450</v>
      </c>
      <c r="AT92" s="23">
        <v>2476</v>
      </c>
      <c r="AU92" s="22">
        <v>89</v>
      </c>
      <c r="AW92" s="22">
        <v>2747</v>
      </c>
      <c r="AX92" s="23">
        <v>2777</v>
      </c>
      <c r="AY92" s="22">
        <v>89</v>
      </c>
      <c r="BA92" s="22">
        <v>2274</v>
      </c>
      <c r="BB92" s="23">
        <v>2299</v>
      </c>
      <c r="BC92" s="22">
        <v>89</v>
      </c>
      <c r="BE92" s="22">
        <v>2457</v>
      </c>
      <c r="BF92" s="23">
        <v>2484</v>
      </c>
      <c r="BG92" s="22">
        <v>89</v>
      </c>
      <c r="BI92" s="126">
        <v>2897</v>
      </c>
      <c r="BJ92" s="127">
        <v>2929</v>
      </c>
      <c r="BK92" s="22">
        <v>89</v>
      </c>
      <c r="BU92" s="22">
        <v>2274</v>
      </c>
      <c r="BV92" s="127">
        <v>2299</v>
      </c>
      <c r="BW92" s="22">
        <v>89</v>
      </c>
      <c r="BY92" s="22">
        <v>2457</v>
      </c>
      <c r="BZ92" s="23">
        <v>2484</v>
      </c>
      <c r="CA92" s="22">
        <v>89</v>
      </c>
    </row>
    <row r="93" spans="1:79" x14ac:dyDescent="0.25">
      <c r="A93" s="22">
        <v>2849</v>
      </c>
      <c r="B93" s="23">
        <v>2880</v>
      </c>
      <c r="C93" s="22">
        <v>90</v>
      </c>
      <c r="E93" s="22">
        <v>2137</v>
      </c>
      <c r="F93" s="23">
        <v>2160</v>
      </c>
      <c r="G93" s="22">
        <v>90</v>
      </c>
      <c r="I93" s="22">
        <v>2632</v>
      </c>
      <c r="J93" s="23">
        <v>2655</v>
      </c>
      <c r="K93" s="22">
        <v>90</v>
      </c>
      <c r="M93" s="22">
        <v>2627</v>
      </c>
      <c r="N93" s="23">
        <v>2655</v>
      </c>
      <c r="O93" s="22">
        <v>90</v>
      </c>
      <c r="Q93" s="22">
        <v>2849</v>
      </c>
      <c r="R93" s="23">
        <v>2880</v>
      </c>
      <c r="S93" s="22">
        <v>90</v>
      </c>
      <c r="U93" s="22">
        <v>3205</v>
      </c>
      <c r="V93" s="23">
        <v>3240</v>
      </c>
      <c r="W93" s="22">
        <v>90</v>
      </c>
      <c r="AO93" s="22">
        <v>2930</v>
      </c>
      <c r="AP93" s="23">
        <v>2962</v>
      </c>
      <c r="AQ93" s="22">
        <v>90</v>
      </c>
      <c r="AS93" s="22">
        <v>2477</v>
      </c>
      <c r="AT93" s="23">
        <v>2504</v>
      </c>
      <c r="AU93" s="22">
        <v>90</v>
      </c>
      <c r="AW93" s="22">
        <v>2778</v>
      </c>
      <c r="AX93" s="23">
        <v>2808</v>
      </c>
      <c r="AY93" s="22">
        <v>90</v>
      </c>
      <c r="BA93" s="22">
        <v>2300</v>
      </c>
      <c r="BB93" s="23">
        <v>2325</v>
      </c>
      <c r="BC93" s="22">
        <v>90</v>
      </c>
      <c r="BE93" s="22">
        <v>2485</v>
      </c>
      <c r="BF93" s="23">
        <v>2512</v>
      </c>
      <c r="BG93" s="22">
        <v>90</v>
      </c>
      <c r="BI93" s="126">
        <v>2930</v>
      </c>
      <c r="BJ93" s="127">
        <v>2962</v>
      </c>
      <c r="BK93" s="22">
        <v>90</v>
      </c>
      <c r="BU93" s="22">
        <v>2300</v>
      </c>
      <c r="BV93" s="127">
        <v>2325</v>
      </c>
      <c r="BW93" s="22">
        <v>90</v>
      </c>
      <c r="BY93" s="22">
        <v>2485</v>
      </c>
      <c r="BZ93" s="23">
        <v>2512</v>
      </c>
      <c r="CA93" s="22">
        <v>90</v>
      </c>
    </row>
    <row r="94" spans="1:79" x14ac:dyDescent="0.25">
      <c r="A94" s="22">
        <v>2881</v>
      </c>
      <c r="B94" s="23">
        <v>2912</v>
      </c>
      <c r="C94" s="22">
        <v>91</v>
      </c>
      <c r="E94" s="22">
        <v>2161</v>
      </c>
      <c r="F94" s="23">
        <v>2184</v>
      </c>
      <c r="G94" s="22">
        <v>91</v>
      </c>
      <c r="I94" s="22">
        <v>2661</v>
      </c>
      <c r="J94" s="23">
        <v>2685</v>
      </c>
      <c r="K94" s="22">
        <v>91</v>
      </c>
      <c r="M94" s="22">
        <v>2656</v>
      </c>
      <c r="N94" s="23">
        <v>2685</v>
      </c>
      <c r="O94" s="22">
        <v>91</v>
      </c>
      <c r="Q94" s="22">
        <v>2881</v>
      </c>
      <c r="R94" s="23">
        <v>2912</v>
      </c>
      <c r="S94" s="22">
        <v>91</v>
      </c>
      <c r="U94" s="22">
        <v>3241</v>
      </c>
      <c r="V94" s="23">
        <v>3276</v>
      </c>
      <c r="W94" s="22">
        <v>91</v>
      </c>
      <c r="AO94" s="22">
        <v>2963</v>
      </c>
      <c r="AP94" s="23">
        <v>2995</v>
      </c>
      <c r="AQ94" s="22">
        <v>91</v>
      </c>
      <c r="AS94" s="22">
        <v>2505</v>
      </c>
      <c r="AT94" s="23">
        <v>2532</v>
      </c>
      <c r="AU94" s="22">
        <v>91</v>
      </c>
      <c r="AW94" s="22">
        <v>2809</v>
      </c>
      <c r="AX94" s="23">
        <v>2839</v>
      </c>
      <c r="AY94" s="22">
        <v>91</v>
      </c>
      <c r="BA94" s="22">
        <v>2326</v>
      </c>
      <c r="BB94" s="23">
        <v>2350</v>
      </c>
      <c r="BC94" s="22">
        <v>91</v>
      </c>
      <c r="BE94" s="22">
        <v>2513</v>
      </c>
      <c r="BF94" s="23">
        <v>2540</v>
      </c>
      <c r="BG94" s="22">
        <v>91</v>
      </c>
      <c r="BI94" s="126">
        <v>2963</v>
      </c>
      <c r="BJ94" s="127">
        <v>2995</v>
      </c>
      <c r="BK94" s="22">
        <v>91</v>
      </c>
      <c r="BU94" s="22">
        <v>2326</v>
      </c>
      <c r="BV94" s="127">
        <v>2350</v>
      </c>
      <c r="BW94" s="22">
        <v>91</v>
      </c>
      <c r="BY94" s="22">
        <v>2513</v>
      </c>
      <c r="BZ94" s="23">
        <v>2540</v>
      </c>
      <c r="CA94" s="22">
        <v>91</v>
      </c>
    </row>
    <row r="95" spans="1:79" x14ac:dyDescent="0.25">
      <c r="A95" s="22">
        <v>2913</v>
      </c>
      <c r="B95" s="23">
        <v>2944</v>
      </c>
      <c r="C95" s="22">
        <v>92</v>
      </c>
      <c r="E95" s="22">
        <v>2185</v>
      </c>
      <c r="F95" s="23">
        <v>2208</v>
      </c>
      <c r="G95" s="22">
        <v>92</v>
      </c>
      <c r="I95" s="22">
        <v>2691</v>
      </c>
      <c r="J95" s="23">
        <v>2714</v>
      </c>
      <c r="K95" s="22">
        <v>92</v>
      </c>
      <c r="M95" s="22">
        <v>2686</v>
      </c>
      <c r="N95" s="23">
        <v>2714</v>
      </c>
      <c r="O95" s="22">
        <v>92</v>
      </c>
      <c r="Q95" s="22">
        <v>2913</v>
      </c>
      <c r="R95" s="23">
        <v>2944</v>
      </c>
      <c r="S95" s="22">
        <v>92</v>
      </c>
      <c r="U95" s="22">
        <v>3277</v>
      </c>
      <c r="V95" s="23">
        <v>3312</v>
      </c>
      <c r="W95" s="22">
        <v>92</v>
      </c>
      <c r="AO95" s="22">
        <v>2996</v>
      </c>
      <c r="AP95" s="23">
        <v>3028</v>
      </c>
      <c r="AQ95" s="22">
        <v>92</v>
      </c>
      <c r="AS95" s="22">
        <v>2533</v>
      </c>
      <c r="AT95" s="23">
        <v>2560</v>
      </c>
      <c r="AU95" s="22">
        <v>92</v>
      </c>
      <c r="AW95" s="22">
        <v>2840</v>
      </c>
      <c r="AX95" s="23">
        <v>2871</v>
      </c>
      <c r="AY95" s="22">
        <v>92</v>
      </c>
      <c r="BA95" s="22">
        <v>2351</v>
      </c>
      <c r="BB95" s="23">
        <v>2376</v>
      </c>
      <c r="BC95" s="22">
        <v>92</v>
      </c>
      <c r="BE95" s="22">
        <v>2541</v>
      </c>
      <c r="BF95" s="23">
        <v>2568</v>
      </c>
      <c r="BG95" s="22">
        <v>92</v>
      </c>
      <c r="BI95" s="126">
        <v>2996</v>
      </c>
      <c r="BJ95" s="127">
        <v>3028</v>
      </c>
      <c r="BK95" s="22">
        <v>92</v>
      </c>
      <c r="BU95" s="22">
        <v>2351</v>
      </c>
      <c r="BV95" s="127">
        <v>2376</v>
      </c>
      <c r="BW95" s="22">
        <v>92</v>
      </c>
      <c r="BY95" s="22">
        <v>2541</v>
      </c>
      <c r="BZ95" s="23">
        <v>2568</v>
      </c>
      <c r="CA95" s="22">
        <v>92</v>
      </c>
    </row>
    <row r="96" spans="1:79" x14ac:dyDescent="0.25">
      <c r="A96" s="22">
        <v>2945</v>
      </c>
      <c r="B96" s="23">
        <v>2976</v>
      </c>
      <c r="C96" s="22">
        <v>93</v>
      </c>
      <c r="E96" s="22">
        <v>2209</v>
      </c>
      <c r="F96" s="23">
        <v>2232</v>
      </c>
      <c r="G96" s="22">
        <v>93</v>
      </c>
      <c r="I96" s="22">
        <v>2720</v>
      </c>
      <c r="J96" s="23">
        <v>2744</v>
      </c>
      <c r="K96" s="22">
        <v>93</v>
      </c>
      <c r="M96" s="22">
        <v>2715</v>
      </c>
      <c r="N96" s="23">
        <v>2744</v>
      </c>
      <c r="O96" s="22">
        <v>93</v>
      </c>
      <c r="Q96" s="22">
        <v>2945</v>
      </c>
      <c r="R96" s="23">
        <v>2976</v>
      </c>
      <c r="S96" s="22">
        <v>93</v>
      </c>
      <c r="U96" s="22">
        <v>3313</v>
      </c>
      <c r="V96" s="23">
        <v>3348</v>
      </c>
      <c r="W96" s="22">
        <v>93</v>
      </c>
      <c r="AO96" s="22">
        <v>3029</v>
      </c>
      <c r="AP96" s="23">
        <v>3061</v>
      </c>
      <c r="AQ96" s="22">
        <v>93</v>
      </c>
      <c r="AS96" s="22">
        <v>2561</v>
      </c>
      <c r="AT96" s="23">
        <v>2588</v>
      </c>
      <c r="AU96" s="22">
        <v>93</v>
      </c>
      <c r="AW96" s="22">
        <v>2872</v>
      </c>
      <c r="AX96" s="23">
        <v>2902</v>
      </c>
      <c r="AY96" s="22">
        <v>93</v>
      </c>
      <c r="BA96" s="22">
        <v>2377</v>
      </c>
      <c r="BB96" s="23">
        <v>2402</v>
      </c>
      <c r="BC96" s="22">
        <v>93</v>
      </c>
      <c r="BE96" s="22">
        <v>2569</v>
      </c>
      <c r="BF96" s="23">
        <v>2596</v>
      </c>
      <c r="BG96" s="22">
        <v>93</v>
      </c>
      <c r="BI96" s="126">
        <v>3029</v>
      </c>
      <c r="BJ96" s="127">
        <v>3061</v>
      </c>
      <c r="BK96" s="22">
        <v>93</v>
      </c>
      <c r="BU96" s="22">
        <v>2377</v>
      </c>
      <c r="BV96" s="127">
        <v>2402</v>
      </c>
      <c r="BW96" s="22">
        <v>93</v>
      </c>
      <c r="BY96" s="22">
        <v>2569</v>
      </c>
      <c r="BZ96" s="23">
        <v>2596</v>
      </c>
      <c r="CA96" s="22">
        <v>93</v>
      </c>
    </row>
    <row r="97" spans="1:79" x14ac:dyDescent="0.25">
      <c r="A97" s="22">
        <v>2977</v>
      </c>
      <c r="B97" s="23">
        <v>3008</v>
      </c>
      <c r="C97" s="22">
        <v>94</v>
      </c>
      <c r="E97" s="22">
        <v>2233</v>
      </c>
      <c r="F97" s="23">
        <v>2256</v>
      </c>
      <c r="G97" s="22">
        <v>94</v>
      </c>
      <c r="I97" s="22">
        <v>2750</v>
      </c>
      <c r="J97" s="23">
        <v>2773</v>
      </c>
      <c r="K97" s="22">
        <v>94</v>
      </c>
      <c r="M97" s="22">
        <v>2745</v>
      </c>
      <c r="N97" s="23">
        <v>2773</v>
      </c>
      <c r="O97" s="22">
        <v>94</v>
      </c>
      <c r="Q97" s="22">
        <v>2977</v>
      </c>
      <c r="R97" s="23">
        <v>3008</v>
      </c>
      <c r="S97" s="22">
        <v>94</v>
      </c>
      <c r="U97" s="22">
        <v>3349</v>
      </c>
      <c r="V97" s="23">
        <v>3384</v>
      </c>
      <c r="W97" s="22">
        <v>94</v>
      </c>
      <c r="AO97" s="22">
        <v>3062</v>
      </c>
      <c r="AP97" s="23">
        <v>3094</v>
      </c>
      <c r="AQ97" s="22">
        <v>94</v>
      </c>
      <c r="AS97" s="22">
        <v>2589</v>
      </c>
      <c r="AT97" s="23">
        <v>2615</v>
      </c>
      <c r="AU97" s="22">
        <v>94</v>
      </c>
      <c r="AW97" s="22">
        <v>2903</v>
      </c>
      <c r="AX97" s="23">
        <v>2933</v>
      </c>
      <c r="AY97" s="22">
        <v>94</v>
      </c>
      <c r="BA97" s="22">
        <v>2403</v>
      </c>
      <c r="BB97" s="23">
        <v>2428</v>
      </c>
      <c r="BC97" s="22">
        <v>94</v>
      </c>
      <c r="BE97" s="22">
        <v>2597</v>
      </c>
      <c r="BF97" s="23">
        <v>2624</v>
      </c>
      <c r="BG97" s="22">
        <v>94</v>
      </c>
      <c r="BI97" s="126">
        <v>3062</v>
      </c>
      <c r="BJ97" s="127">
        <v>3094</v>
      </c>
      <c r="BK97" s="22">
        <v>94</v>
      </c>
      <c r="BU97" s="22">
        <v>2403</v>
      </c>
      <c r="BV97" s="127">
        <v>2428</v>
      </c>
      <c r="BW97" s="22">
        <v>94</v>
      </c>
      <c r="BY97" s="22">
        <v>2597</v>
      </c>
      <c r="BZ97" s="23">
        <v>2624</v>
      </c>
      <c r="CA97" s="22">
        <v>94</v>
      </c>
    </row>
    <row r="98" spans="1:79" x14ac:dyDescent="0.25">
      <c r="A98" s="22">
        <v>3009</v>
      </c>
      <c r="B98" s="23">
        <v>3040</v>
      </c>
      <c r="C98" s="22">
        <v>95</v>
      </c>
      <c r="E98" s="22">
        <v>2257</v>
      </c>
      <c r="F98" s="23">
        <v>2280</v>
      </c>
      <c r="G98" s="22">
        <v>95</v>
      </c>
      <c r="I98" s="22">
        <v>2779</v>
      </c>
      <c r="J98" s="23">
        <v>2803</v>
      </c>
      <c r="K98" s="22">
        <v>95</v>
      </c>
      <c r="M98" s="22">
        <v>2774</v>
      </c>
      <c r="N98" s="23">
        <v>2803</v>
      </c>
      <c r="O98" s="22">
        <v>95</v>
      </c>
      <c r="Q98" s="22">
        <v>3009</v>
      </c>
      <c r="R98" s="23">
        <v>3040</v>
      </c>
      <c r="S98" s="22">
        <v>95</v>
      </c>
      <c r="U98" s="22">
        <v>3385</v>
      </c>
      <c r="V98" s="23">
        <v>3420</v>
      </c>
      <c r="W98" s="22">
        <v>95</v>
      </c>
      <c r="AO98" s="22">
        <v>3095</v>
      </c>
      <c r="AP98" s="23">
        <v>3127</v>
      </c>
      <c r="AQ98" s="22">
        <v>95</v>
      </c>
      <c r="AS98" s="22">
        <v>2616</v>
      </c>
      <c r="AT98" s="23">
        <v>2643</v>
      </c>
      <c r="AU98" s="22">
        <v>95</v>
      </c>
      <c r="AW98" s="22">
        <v>2934</v>
      </c>
      <c r="AX98" s="23">
        <v>2964</v>
      </c>
      <c r="AY98" s="22">
        <v>95</v>
      </c>
      <c r="BA98" s="22">
        <v>2429</v>
      </c>
      <c r="BB98" s="23">
        <v>2454</v>
      </c>
      <c r="BC98" s="22">
        <v>95</v>
      </c>
      <c r="BE98" s="22">
        <v>2625</v>
      </c>
      <c r="BF98" s="23">
        <v>2652</v>
      </c>
      <c r="BG98" s="22">
        <v>95</v>
      </c>
      <c r="BI98" s="126">
        <v>3095</v>
      </c>
      <c r="BJ98" s="127">
        <v>3127</v>
      </c>
      <c r="BK98" s="22">
        <v>95</v>
      </c>
      <c r="BU98" s="22">
        <v>2429</v>
      </c>
      <c r="BV98" s="127">
        <v>2454</v>
      </c>
      <c r="BW98" s="22">
        <v>95</v>
      </c>
      <c r="BY98" s="22">
        <v>2625</v>
      </c>
      <c r="BZ98" s="23">
        <v>2652</v>
      </c>
      <c r="CA98" s="22">
        <v>95</v>
      </c>
    </row>
    <row r="99" spans="1:79" x14ac:dyDescent="0.25">
      <c r="A99" s="22">
        <v>3041</v>
      </c>
      <c r="B99" s="23">
        <v>3072</v>
      </c>
      <c r="C99" s="22">
        <v>96</v>
      </c>
      <c r="E99" s="22">
        <v>2281</v>
      </c>
      <c r="F99" s="23">
        <v>2304</v>
      </c>
      <c r="G99" s="22">
        <v>96</v>
      </c>
      <c r="I99" s="22">
        <v>2809</v>
      </c>
      <c r="J99" s="23">
        <v>2832</v>
      </c>
      <c r="K99" s="22">
        <v>96</v>
      </c>
      <c r="M99" s="22">
        <v>2804</v>
      </c>
      <c r="N99" s="23">
        <v>2832</v>
      </c>
      <c r="O99" s="22">
        <v>96</v>
      </c>
      <c r="Q99" s="22">
        <v>3041</v>
      </c>
      <c r="R99" s="23">
        <v>3072</v>
      </c>
      <c r="S99" s="22">
        <v>96</v>
      </c>
      <c r="U99" s="22">
        <v>3421</v>
      </c>
      <c r="V99" s="23">
        <v>3456</v>
      </c>
      <c r="W99" s="22">
        <v>96</v>
      </c>
      <c r="AO99" s="22">
        <v>3128</v>
      </c>
      <c r="AP99" s="23">
        <v>3160</v>
      </c>
      <c r="AQ99" s="22">
        <v>96</v>
      </c>
      <c r="AS99" s="22">
        <v>2644</v>
      </c>
      <c r="AT99" s="23">
        <v>2671</v>
      </c>
      <c r="AU99" s="22">
        <v>96</v>
      </c>
      <c r="AW99" s="22">
        <v>2965</v>
      </c>
      <c r="AX99" s="23">
        <v>2995</v>
      </c>
      <c r="AY99" s="22">
        <v>96</v>
      </c>
      <c r="BA99" s="22">
        <v>2455</v>
      </c>
      <c r="BB99" s="23">
        <v>2480</v>
      </c>
      <c r="BC99" s="22">
        <v>96</v>
      </c>
      <c r="BE99" s="22">
        <v>2653</v>
      </c>
      <c r="BF99" s="23">
        <v>2680</v>
      </c>
      <c r="BG99" s="22">
        <v>96</v>
      </c>
      <c r="BI99" s="126">
        <v>3128</v>
      </c>
      <c r="BJ99" s="127">
        <v>3160</v>
      </c>
      <c r="BK99" s="22">
        <v>96</v>
      </c>
      <c r="BU99" s="22">
        <v>2455</v>
      </c>
      <c r="BV99" s="127">
        <v>2480</v>
      </c>
      <c r="BW99" s="22">
        <v>96</v>
      </c>
      <c r="BY99" s="22">
        <v>2653</v>
      </c>
      <c r="BZ99" s="23">
        <v>2680</v>
      </c>
      <c r="CA99" s="22">
        <v>96</v>
      </c>
    </row>
    <row r="100" spans="1:79" x14ac:dyDescent="0.25">
      <c r="A100" s="22">
        <v>3073</v>
      </c>
      <c r="B100" s="23">
        <v>3104</v>
      </c>
      <c r="C100" s="22">
        <v>97</v>
      </c>
      <c r="E100" s="22">
        <v>2305</v>
      </c>
      <c r="F100" s="23">
        <v>2328</v>
      </c>
      <c r="G100" s="22">
        <v>97</v>
      </c>
      <c r="I100" s="22">
        <v>2838</v>
      </c>
      <c r="J100" s="23">
        <v>2862</v>
      </c>
      <c r="K100" s="22">
        <v>97</v>
      </c>
      <c r="M100" s="22">
        <v>2833</v>
      </c>
      <c r="N100" s="23">
        <v>2862</v>
      </c>
      <c r="O100" s="22">
        <v>97</v>
      </c>
      <c r="Q100" s="22">
        <v>3073</v>
      </c>
      <c r="R100" s="23">
        <v>3104</v>
      </c>
      <c r="S100" s="22">
        <v>97</v>
      </c>
      <c r="U100" s="22">
        <v>3457</v>
      </c>
      <c r="V100" s="23">
        <v>3492</v>
      </c>
      <c r="W100" s="22">
        <v>97</v>
      </c>
      <c r="AO100" s="22">
        <v>3161</v>
      </c>
      <c r="AP100" s="23">
        <v>3192</v>
      </c>
      <c r="AQ100" s="22">
        <v>97</v>
      </c>
      <c r="AS100" s="22">
        <v>2672</v>
      </c>
      <c r="AT100" s="23">
        <v>2699</v>
      </c>
      <c r="AU100" s="22">
        <v>97</v>
      </c>
      <c r="AW100" s="22">
        <v>2996</v>
      </c>
      <c r="AX100" s="23">
        <v>3027</v>
      </c>
      <c r="AY100" s="22">
        <v>97</v>
      </c>
      <c r="BA100" s="22">
        <v>2481</v>
      </c>
      <c r="BB100" s="23">
        <v>2505</v>
      </c>
      <c r="BC100" s="22">
        <v>97</v>
      </c>
      <c r="BE100" s="22">
        <v>2681</v>
      </c>
      <c r="BF100" s="23">
        <v>2707</v>
      </c>
      <c r="BG100" s="22">
        <v>97</v>
      </c>
      <c r="BI100" s="126">
        <v>3161</v>
      </c>
      <c r="BJ100" s="127">
        <v>3192</v>
      </c>
      <c r="BK100" s="22">
        <v>97</v>
      </c>
      <c r="BU100" s="22">
        <v>2481</v>
      </c>
      <c r="BV100" s="127">
        <v>2505</v>
      </c>
      <c r="BW100" s="22">
        <v>97</v>
      </c>
      <c r="BY100" s="22">
        <v>2681</v>
      </c>
      <c r="BZ100" s="23">
        <v>2707</v>
      </c>
      <c r="CA100" s="22">
        <v>97</v>
      </c>
    </row>
    <row r="101" spans="1:79" x14ac:dyDescent="0.25">
      <c r="A101" s="22">
        <v>3105</v>
      </c>
      <c r="B101" s="23">
        <v>3136</v>
      </c>
      <c r="C101" s="22">
        <v>98</v>
      </c>
      <c r="E101" s="22">
        <v>2329</v>
      </c>
      <c r="F101" s="23">
        <v>2352</v>
      </c>
      <c r="G101" s="22">
        <v>98</v>
      </c>
      <c r="I101" s="22">
        <v>2868</v>
      </c>
      <c r="J101" s="23">
        <v>2891</v>
      </c>
      <c r="K101" s="22">
        <v>98</v>
      </c>
      <c r="M101" s="22">
        <v>2863</v>
      </c>
      <c r="N101" s="23">
        <v>2891</v>
      </c>
      <c r="O101" s="22">
        <v>98</v>
      </c>
      <c r="Q101" s="22">
        <v>3105</v>
      </c>
      <c r="R101" s="23">
        <v>3136</v>
      </c>
      <c r="S101" s="22">
        <v>98</v>
      </c>
      <c r="U101" s="22">
        <v>3493</v>
      </c>
      <c r="V101" s="23">
        <v>3528</v>
      </c>
      <c r="W101" s="22">
        <v>98</v>
      </c>
      <c r="AO101" s="22">
        <v>3193</v>
      </c>
      <c r="AP101" s="23">
        <v>3225</v>
      </c>
      <c r="AQ101" s="22">
        <v>98</v>
      </c>
      <c r="AS101" s="22">
        <v>2700</v>
      </c>
      <c r="AT101" s="23">
        <v>2727</v>
      </c>
      <c r="AU101" s="22">
        <v>98</v>
      </c>
      <c r="AW101" s="22">
        <v>3028</v>
      </c>
      <c r="AX101" s="23">
        <v>3058</v>
      </c>
      <c r="AY101" s="22">
        <v>98</v>
      </c>
      <c r="BA101" s="22">
        <v>2506</v>
      </c>
      <c r="BB101" s="23">
        <v>2531</v>
      </c>
      <c r="BC101" s="22">
        <v>98</v>
      </c>
      <c r="BE101" s="22">
        <v>2708</v>
      </c>
      <c r="BF101" s="23">
        <v>2735</v>
      </c>
      <c r="BG101" s="22">
        <v>98</v>
      </c>
      <c r="BI101" s="126">
        <v>3193</v>
      </c>
      <c r="BJ101" s="127">
        <v>3225</v>
      </c>
      <c r="BK101" s="22">
        <v>98</v>
      </c>
      <c r="BU101" s="22">
        <v>2506</v>
      </c>
      <c r="BV101" s="127">
        <v>2531</v>
      </c>
      <c r="BW101" s="22">
        <v>98</v>
      </c>
      <c r="BY101" s="22">
        <v>2708</v>
      </c>
      <c r="BZ101" s="23">
        <v>2735</v>
      </c>
      <c r="CA101" s="22">
        <v>98</v>
      </c>
    </row>
    <row r="102" spans="1:79" x14ac:dyDescent="0.25">
      <c r="A102" s="22">
        <v>3137</v>
      </c>
      <c r="B102" s="23">
        <v>3168</v>
      </c>
      <c r="C102" s="22">
        <v>99</v>
      </c>
      <c r="E102" s="22">
        <v>2353</v>
      </c>
      <c r="F102" s="23">
        <v>2376</v>
      </c>
      <c r="G102" s="22">
        <v>99</v>
      </c>
      <c r="I102" s="22">
        <v>2897</v>
      </c>
      <c r="J102" s="23">
        <v>2921</v>
      </c>
      <c r="K102" s="22">
        <v>99</v>
      </c>
      <c r="M102" s="22">
        <v>2892</v>
      </c>
      <c r="N102" s="23">
        <v>2921</v>
      </c>
      <c r="O102" s="22">
        <v>99</v>
      </c>
      <c r="Q102" s="22">
        <v>3137</v>
      </c>
      <c r="R102" s="23">
        <v>3168</v>
      </c>
      <c r="S102" s="22">
        <v>99</v>
      </c>
      <c r="U102" s="22">
        <v>3529</v>
      </c>
      <c r="V102" s="23">
        <v>3564</v>
      </c>
      <c r="W102" s="22">
        <v>99</v>
      </c>
      <c r="AO102" s="22">
        <v>3226</v>
      </c>
      <c r="AP102" s="23">
        <v>3258</v>
      </c>
      <c r="AQ102" s="22">
        <v>99</v>
      </c>
      <c r="AS102" s="22">
        <v>2728</v>
      </c>
      <c r="AT102" s="23">
        <v>2755</v>
      </c>
      <c r="AU102" s="22">
        <v>99</v>
      </c>
      <c r="AW102" s="22">
        <v>3059</v>
      </c>
      <c r="AX102" s="23">
        <v>3089</v>
      </c>
      <c r="AY102" s="22">
        <v>99</v>
      </c>
      <c r="BA102" s="22">
        <v>2532</v>
      </c>
      <c r="BB102" s="23">
        <v>2557</v>
      </c>
      <c r="BC102" s="22">
        <v>99</v>
      </c>
      <c r="BE102" s="22">
        <v>2736</v>
      </c>
      <c r="BF102" s="23">
        <v>2763</v>
      </c>
      <c r="BG102" s="22">
        <v>99</v>
      </c>
      <c r="BI102" s="126">
        <v>3226</v>
      </c>
      <c r="BJ102" s="127">
        <v>3258</v>
      </c>
      <c r="BK102" s="22">
        <v>99</v>
      </c>
      <c r="BU102" s="22">
        <v>2532</v>
      </c>
      <c r="BV102" s="127">
        <v>2557</v>
      </c>
      <c r="BW102" s="22">
        <v>99</v>
      </c>
      <c r="BY102" s="22">
        <v>2736</v>
      </c>
      <c r="BZ102" s="23">
        <v>2763</v>
      </c>
      <c r="CA102" s="22">
        <v>99</v>
      </c>
    </row>
    <row r="103" spans="1:79" x14ac:dyDescent="0.25">
      <c r="A103" s="22">
        <v>3169</v>
      </c>
      <c r="B103" s="23">
        <v>3200</v>
      </c>
      <c r="C103" s="22">
        <v>100</v>
      </c>
      <c r="E103" s="22">
        <v>2377</v>
      </c>
      <c r="F103" s="23">
        <v>2400</v>
      </c>
      <c r="G103" s="22">
        <v>100</v>
      </c>
      <c r="I103" s="22">
        <v>2927</v>
      </c>
      <c r="J103" s="23">
        <v>2950</v>
      </c>
      <c r="K103" s="22">
        <v>100</v>
      </c>
      <c r="M103" s="22">
        <v>2922</v>
      </c>
      <c r="N103" s="23">
        <v>2950</v>
      </c>
      <c r="O103" s="22">
        <v>100</v>
      </c>
      <c r="Q103" s="22">
        <v>3169</v>
      </c>
      <c r="R103" s="23">
        <v>3200</v>
      </c>
      <c r="S103" s="22">
        <v>100</v>
      </c>
      <c r="U103" s="22">
        <v>3565</v>
      </c>
      <c r="V103" s="23">
        <v>3600</v>
      </c>
      <c r="W103" s="22">
        <v>100</v>
      </c>
      <c r="AO103" s="22">
        <v>3259</v>
      </c>
      <c r="AP103" s="23">
        <v>3291</v>
      </c>
      <c r="AQ103" s="22">
        <v>100</v>
      </c>
      <c r="AS103" s="22">
        <v>2756</v>
      </c>
      <c r="AT103" s="23">
        <v>2782</v>
      </c>
      <c r="AU103" s="22">
        <v>100</v>
      </c>
      <c r="AW103" s="22">
        <v>3090</v>
      </c>
      <c r="AX103" s="23">
        <v>3120</v>
      </c>
      <c r="AY103" s="22">
        <v>100</v>
      </c>
      <c r="BA103" s="22">
        <v>2558</v>
      </c>
      <c r="BB103" s="23">
        <v>2583</v>
      </c>
      <c r="BC103" s="22">
        <v>100</v>
      </c>
      <c r="BE103" s="22">
        <v>2764</v>
      </c>
      <c r="BF103" s="23">
        <v>2791</v>
      </c>
      <c r="BG103" s="22">
        <v>100</v>
      </c>
      <c r="BI103" s="126">
        <v>3259</v>
      </c>
      <c r="BJ103" s="127">
        <v>3291</v>
      </c>
      <c r="BK103" s="22">
        <v>100</v>
      </c>
      <c r="BU103" s="22">
        <v>2558</v>
      </c>
      <c r="BV103" s="127">
        <v>2583</v>
      </c>
      <c r="BW103" s="22">
        <v>100</v>
      </c>
      <c r="BY103" s="22">
        <v>2764</v>
      </c>
      <c r="BZ103" s="23">
        <v>2791</v>
      </c>
      <c r="CA103" s="22">
        <v>100</v>
      </c>
    </row>
    <row r="104" spans="1:79" x14ac:dyDescent="0.25">
      <c r="A104" s="22">
        <v>3201</v>
      </c>
      <c r="B104" s="23">
        <v>3232</v>
      </c>
      <c r="C104" s="22">
        <v>101</v>
      </c>
      <c r="E104" s="22">
        <v>2401</v>
      </c>
      <c r="F104" s="23">
        <v>2424</v>
      </c>
      <c r="G104" s="22">
        <v>101</v>
      </c>
      <c r="I104" s="22">
        <v>2956</v>
      </c>
      <c r="J104" s="23">
        <v>2980</v>
      </c>
      <c r="K104" s="22">
        <v>101</v>
      </c>
      <c r="M104" s="22">
        <v>2951</v>
      </c>
      <c r="N104" s="23">
        <v>2980</v>
      </c>
      <c r="O104" s="22">
        <v>101</v>
      </c>
      <c r="Q104" s="22">
        <v>3201</v>
      </c>
      <c r="R104" s="23">
        <v>3232</v>
      </c>
      <c r="S104" s="22">
        <v>101</v>
      </c>
      <c r="U104" s="22">
        <v>3601</v>
      </c>
      <c r="V104" s="23">
        <v>3636</v>
      </c>
      <c r="W104" s="22">
        <v>101</v>
      </c>
      <c r="AO104" s="22">
        <v>3292</v>
      </c>
      <c r="AP104" s="23">
        <v>3324</v>
      </c>
      <c r="AQ104" s="22">
        <v>101</v>
      </c>
      <c r="AS104" s="22">
        <v>2783</v>
      </c>
      <c r="AT104" s="23">
        <v>2810</v>
      </c>
      <c r="AU104" s="22">
        <v>101</v>
      </c>
      <c r="AW104" s="22">
        <v>3121</v>
      </c>
      <c r="AX104" s="23">
        <v>3151</v>
      </c>
      <c r="AY104" s="22">
        <v>101</v>
      </c>
      <c r="BA104" s="22">
        <v>2584</v>
      </c>
      <c r="BB104" s="23">
        <v>2609</v>
      </c>
      <c r="BC104" s="22">
        <v>101</v>
      </c>
      <c r="BE104" s="22">
        <v>2792</v>
      </c>
      <c r="BF104" s="23">
        <v>2819</v>
      </c>
      <c r="BG104" s="22">
        <v>101</v>
      </c>
      <c r="BI104" s="126">
        <v>3292</v>
      </c>
      <c r="BJ104" s="127">
        <v>3324</v>
      </c>
      <c r="BK104" s="22">
        <v>101</v>
      </c>
      <c r="BU104" s="22">
        <v>2584</v>
      </c>
      <c r="BV104" s="127">
        <v>2609</v>
      </c>
      <c r="BW104" s="22">
        <v>101</v>
      </c>
      <c r="BY104" s="22">
        <v>2792</v>
      </c>
      <c r="BZ104" s="23">
        <v>2819</v>
      </c>
      <c r="CA104" s="22">
        <v>101</v>
      </c>
    </row>
    <row r="105" spans="1:79" x14ac:dyDescent="0.25">
      <c r="A105" s="22">
        <v>3233</v>
      </c>
      <c r="B105" s="23">
        <v>3264</v>
      </c>
      <c r="C105" s="22">
        <v>102</v>
      </c>
      <c r="E105" s="22">
        <v>2425</v>
      </c>
      <c r="F105" s="23">
        <v>2448</v>
      </c>
      <c r="G105" s="22">
        <v>102</v>
      </c>
      <c r="I105" s="22">
        <v>2986</v>
      </c>
      <c r="J105" s="23">
        <v>3009</v>
      </c>
      <c r="K105" s="22">
        <v>102</v>
      </c>
      <c r="M105" s="22">
        <v>2981</v>
      </c>
      <c r="N105" s="23">
        <v>3009</v>
      </c>
      <c r="O105" s="22">
        <v>102</v>
      </c>
      <c r="Q105" s="22">
        <v>3233</v>
      </c>
      <c r="R105" s="23">
        <v>3264</v>
      </c>
      <c r="S105" s="22">
        <v>102</v>
      </c>
      <c r="U105" s="22">
        <v>3637</v>
      </c>
      <c r="V105" s="23">
        <v>3672</v>
      </c>
      <c r="W105" s="22">
        <v>102</v>
      </c>
      <c r="AO105" s="22">
        <v>3325</v>
      </c>
      <c r="AP105" s="23">
        <v>3357</v>
      </c>
      <c r="AQ105" s="22">
        <v>102</v>
      </c>
      <c r="AS105" s="22">
        <v>2811</v>
      </c>
      <c r="AT105" s="23">
        <v>2838</v>
      </c>
      <c r="AU105" s="22">
        <v>102</v>
      </c>
      <c r="AW105" s="22">
        <v>3152</v>
      </c>
      <c r="AX105" s="23">
        <v>3183</v>
      </c>
      <c r="AY105" s="22">
        <v>102</v>
      </c>
      <c r="BA105" s="22">
        <v>2610</v>
      </c>
      <c r="BB105" s="23">
        <v>2635</v>
      </c>
      <c r="BC105" s="22">
        <v>102</v>
      </c>
      <c r="BE105" s="22">
        <v>2820</v>
      </c>
      <c r="BF105" s="23">
        <v>2847</v>
      </c>
      <c r="BG105" s="22">
        <v>102</v>
      </c>
      <c r="BI105" s="126">
        <v>3325</v>
      </c>
      <c r="BJ105" s="127">
        <v>3357</v>
      </c>
      <c r="BK105" s="22">
        <v>102</v>
      </c>
      <c r="BU105" s="22">
        <v>2610</v>
      </c>
      <c r="BV105" s="127">
        <v>2635</v>
      </c>
      <c r="BW105" s="22">
        <v>102</v>
      </c>
      <c r="BY105" s="22">
        <v>2820</v>
      </c>
      <c r="BZ105" s="23">
        <v>2847</v>
      </c>
      <c r="CA105" s="22">
        <v>102</v>
      </c>
    </row>
    <row r="106" spans="1:79" x14ac:dyDescent="0.25">
      <c r="A106" s="22">
        <v>3265</v>
      </c>
      <c r="B106" s="23">
        <v>3296</v>
      </c>
      <c r="C106" s="22">
        <v>103</v>
      </c>
      <c r="E106" s="22">
        <v>2449</v>
      </c>
      <c r="F106" s="23">
        <v>2472</v>
      </c>
      <c r="G106" s="22">
        <v>103</v>
      </c>
      <c r="I106" s="22">
        <v>3015</v>
      </c>
      <c r="J106" s="23">
        <v>3039</v>
      </c>
      <c r="K106" s="22">
        <v>103</v>
      </c>
      <c r="M106" s="22">
        <v>3010</v>
      </c>
      <c r="N106" s="23">
        <v>3039</v>
      </c>
      <c r="O106" s="22">
        <v>103</v>
      </c>
      <c r="Q106" s="22">
        <v>3265</v>
      </c>
      <c r="R106" s="23">
        <v>3296</v>
      </c>
      <c r="S106" s="22">
        <v>103</v>
      </c>
      <c r="U106" s="22">
        <v>3673</v>
      </c>
      <c r="V106" s="23">
        <v>3708</v>
      </c>
      <c r="W106" s="22">
        <v>103</v>
      </c>
      <c r="AO106" s="22">
        <v>3358</v>
      </c>
      <c r="AP106" s="23">
        <v>3390</v>
      </c>
      <c r="AQ106" s="22">
        <v>103</v>
      </c>
      <c r="AS106" s="22">
        <v>2839</v>
      </c>
      <c r="AT106" s="23">
        <v>2866</v>
      </c>
      <c r="AU106" s="22">
        <v>103</v>
      </c>
      <c r="AW106" s="22">
        <v>3184</v>
      </c>
      <c r="AX106" s="23">
        <v>3214</v>
      </c>
      <c r="AY106" s="22">
        <v>103</v>
      </c>
      <c r="BA106" s="22">
        <v>2636</v>
      </c>
      <c r="BB106" s="23">
        <v>2660</v>
      </c>
      <c r="BC106" s="22">
        <v>103</v>
      </c>
      <c r="BE106" s="22">
        <v>2848</v>
      </c>
      <c r="BF106" s="23">
        <v>2875</v>
      </c>
      <c r="BG106" s="22">
        <v>103</v>
      </c>
      <c r="BI106" s="126">
        <v>3358</v>
      </c>
      <c r="BJ106" s="127">
        <v>3390</v>
      </c>
      <c r="BK106" s="22">
        <v>103</v>
      </c>
      <c r="BU106" s="22">
        <v>2636</v>
      </c>
      <c r="BV106" s="127">
        <v>2660</v>
      </c>
      <c r="BW106" s="22">
        <v>103</v>
      </c>
      <c r="BY106" s="22">
        <v>2848</v>
      </c>
      <c r="BZ106" s="23">
        <v>2875</v>
      </c>
      <c r="CA106" s="22">
        <v>103</v>
      </c>
    </row>
    <row r="107" spans="1:79" x14ac:dyDescent="0.25">
      <c r="A107" s="22">
        <v>3297</v>
      </c>
      <c r="B107" s="23">
        <v>3328</v>
      </c>
      <c r="C107" s="22">
        <v>104</v>
      </c>
      <c r="E107" s="22">
        <v>2473</v>
      </c>
      <c r="F107" s="23">
        <v>2496</v>
      </c>
      <c r="G107" s="22">
        <v>104</v>
      </c>
      <c r="I107" s="22">
        <v>3045</v>
      </c>
      <c r="J107" s="23">
        <v>3068</v>
      </c>
      <c r="K107" s="22">
        <v>104</v>
      </c>
      <c r="M107" s="22">
        <v>3040</v>
      </c>
      <c r="N107" s="23">
        <v>3068</v>
      </c>
      <c r="O107" s="22">
        <v>104</v>
      </c>
      <c r="Q107" s="22">
        <v>3297</v>
      </c>
      <c r="R107" s="23">
        <v>3328</v>
      </c>
      <c r="S107" s="22">
        <v>104</v>
      </c>
      <c r="U107" s="22">
        <v>3709</v>
      </c>
      <c r="V107" s="23">
        <v>3744</v>
      </c>
      <c r="W107" s="22">
        <v>104</v>
      </c>
      <c r="AO107" s="22">
        <v>3391</v>
      </c>
      <c r="AP107" s="23">
        <v>3423</v>
      </c>
      <c r="AQ107" s="22">
        <v>104</v>
      </c>
      <c r="AS107" s="22">
        <v>2867</v>
      </c>
      <c r="AT107" s="23">
        <v>2894</v>
      </c>
      <c r="AU107" s="22">
        <v>104</v>
      </c>
      <c r="AW107" s="22">
        <v>3215</v>
      </c>
      <c r="AX107" s="23">
        <v>3245</v>
      </c>
      <c r="AY107" s="22">
        <v>104</v>
      </c>
      <c r="BA107" s="22">
        <v>2661</v>
      </c>
      <c r="BB107" s="23">
        <v>2686</v>
      </c>
      <c r="BC107" s="22">
        <v>104</v>
      </c>
      <c r="BE107" s="22">
        <v>2876</v>
      </c>
      <c r="BF107" s="23">
        <v>2903</v>
      </c>
      <c r="BG107" s="22">
        <v>104</v>
      </c>
      <c r="BI107" s="126">
        <v>3391</v>
      </c>
      <c r="BJ107" s="127">
        <v>3423</v>
      </c>
      <c r="BK107" s="22">
        <v>104</v>
      </c>
      <c r="BU107" s="22">
        <v>2661</v>
      </c>
      <c r="BV107" s="127">
        <v>2686</v>
      </c>
      <c r="BW107" s="22">
        <v>104</v>
      </c>
      <c r="BY107" s="22">
        <v>2876</v>
      </c>
      <c r="BZ107" s="23">
        <v>2903</v>
      </c>
      <c r="CA107" s="22">
        <v>104</v>
      </c>
    </row>
    <row r="108" spans="1:79" x14ac:dyDescent="0.25">
      <c r="A108" s="22">
        <v>3329</v>
      </c>
      <c r="B108" s="23">
        <v>3360</v>
      </c>
      <c r="C108" s="22">
        <v>105</v>
      </c>
      <c r="E108" s="22">
        <v>2497</v>
      </c>
      <c r="F108" s="23">
        <v>2520</v>
      </c>
      <c r="G108" s="22">
        <v>105</v>
      </c>
      <c r="I108" s="22">
        <v>3074</v>
      </c>
      <c r="J108" s="23">
        <v>3098</v>
      </c>
      <c r="K108" s="22">
        <v>105</v>
      </c>
      <c r="M108" s="22">
        <v>3069</v>
      </c>
      <c r="N108" s="23">
        <v>3098</v>
      </c>
      <c r="O108" s="22">
        <v>105</v>
      </c>
      <c r="Q108" s="22">
        <v>3329</v>
      </c>
      <c r="R108" s="23">
        <v>3360</v>
      </c>
      <c r="S108" s="22">
        <v>105</v>
      </c>
      <c r="U108" s="22">
        <v>3745</v>
      </c>
      <c r="V108" s="23">
        <v>3780</v>
      </c>
      <c r="W108" s="22">
        <v>105</v>
      </c>
      <c r="AO108" s="22">
        <v>3424</v>
      </c>
      <c r="AP108" s="23">
        <v>3456</v>
      </c>
      <c r="AQ108" s="22">
        <v>105</v>
      </c>
      <c r="AS108" s="22">
        <v>2895</v>
      </c>
      <c r="AT108" s="23">
        <v>2922</v>
      </c>
      <c r="AU108" s="22">
        <v>105</v>
      </c>
      <c r="AW108" s="22">
        <v>3246</v>
      </c>
      <c r="AX108" s="23">
        <v>3276</v>
      </c>
      <c r="AY108" s="22">
        <v>105</v>
      </c>
      <c r="BA108" s="22">
        <v>2687</v>
      </c>
      <c r="BB108" s="23">
        <v>2712</v>
      </c>
      <c r="BC108" s="22">
        <v>105</v>
      </c>
      <c r="BE108" s="22">
        <v>2904</v>
      </c>
      <c r="BF108" s="23">
        <v>2931</v>
      </c>
      <c r="BG108" s="22">
        <v>105</v>
      </c>
      <c r="BI108" s="126">
        <v>3424</v>
      </c>
      <c r="BJ108" s="127">
        <v>3456</v>
      </c>
      <c r="BK108" s="22">
        <v>105</v>
      </c>
      <c r="BU108" s="22">
        <v>2687</v>
      </c>
      <c r="BV108" s="127">
        <v>2712</v>
      </c>
      <c r="BW108" s="22">
        <v>105</v>
      </c>
      <c r="BY108" s="22">
        <v>2904</v>
      </c>
      <c r="BZ108" s="23">
        <v>2931</v>
      </c>
      <c r="CA108" s="22">
        <v>105</v>
      </c>
    </row>
    <row r="109" spans="1:79" x14ac:dyDescent="0.25">
      <c r="A109" s="22">
        <v>3361</v>
      </c>
      <c r="B109" s="23">
        <v>3392</v>
      </c>
      <c r="C109" s="22">
        <v>106</v>
      </c>
      <c r="E109" s="22">
        <v>2521</v>
      </c>
      <c r="F109" s="23">
        <v>2544</v>
      </c>
      <c r="G109" s="22">
        <v>106</v>
      </c>
      <c r="I109" s="22">
        <v>3104</v>
      </c>
      <c r="J109" s="23">
        <v>3127</v>
      </c>
      <c r="K109" s="22">
        <v>106</v>
      </c>
      <c r="M109" s="22">
        <v>3099</v>
      </c>
      <c r="N109" s="23">
        <v>3127</v>
      </c>
      <c r="O109" s="22">
        <v>106</v>
      </c>
      <c r="Q109" s="22">
        <v>3361</v>
      </c>
      <c r="R109" s="23">
        <v>3392</v>
      </c>
      <c r="S109" s="22">
        <v>106</v>
      </c>
      <c r="U109" s="22">
        <v>3781</v>
      </c>
      <c r="V109" s="23">
        <v>3816</v>
      </c>
      <c r="W109" s="22">
        <v>106</v>
      </c>
      <c r="AO109" s="22">
        <v>3457</v>
      </c>
      <c r="AP109" s="23">
        <v>3489</v>
      </c>
      <c r="AQ109" s="22">
        <v>106</v>
      </c>
      <c r="AS109" s="22">
        <v>2923</v>
      </c>
      <c r="AT109" s="23">
        <v>2949</v>
      </c>
      <c r="AU109" s="22">
        <v>106</v>
      </c>
      <c r="AW109" s="22">
        <v>3277</v>
      </c>
      <c r="AX109" s="23">
        <v>3307</v>
      </c>
      <c r="AY109" s="22">
        <v>106</v>
      </c>
      <c r="BA109" s="22">
        <v>2713</v>
      </c>
      <c r="BB109" s="23">
        <v>2738</v>
      </c>
      <c r="BC109" s="22">
        <v>106</v>
      </c>
      <c r="BE109" s="22">
        <v>2932</v>
      </c>
      <c r="BF109" s="23">
        <v>2959</v>
      </c>
      <c r="BG109" s="22">
        <v>106</v>
      </c>
      <c r="BI109" s="126">
        <v>3457</v>
      </c>
      <c r="BJ109" s="127">
        <v>3489</v>
      </c>
      <c r="BK109" s="22">
        <v>106</v>
      </c>
      <c r="BU109" s="22">
        <v>2713</v>
      </c>
      <c r="BV109" s="127">
        <v>2738</v>
      </c>
      <c r="BW109" s="22">
        <v>106</v>
      </c>
      <c r="BY109" s="22">
        <v>2932</v>
      </c>
      <c r="BZ109" s="23">
        <v>2959</v>
      </c>
      <c r="CA109" s="22">
        <v>106</v>
      </c>
    </row>
    <row r="110" spans="1:79" x14ac:dyDescent="0.25">
      <c r="A110" s="22">
        <v>3393</v>
      </c>
      <c r="B110" s="23">
        <v>3424</v>
      </c>
      <c r="C110" s="22">
        <v>107</v>
      </c>
      <c r="E110" s="22">
        <v>2545</v>
      </c>
      <c r="F110" s="23">
        <v>2568</v>
      </c>
      <c r="G110" s="22">
        <v>107</v>
      </c>
      <c r="I110" s="22">
        <v>3133</v>
      </c>
      <c r="J110" s="23">
        <v>3157</v>
      </c>
      <c r="K110" s="22">
        <v>107</v>
      </c>
      <c r="M110" s="22">
        <v>3128</v>
      </c>
      <c r="N110" s="23">
        <v>3157</v>
      </c>
      <c r="O110" s="22">
        <v>107</v>
      </c>
      <c r="Q110" s="22">
        <v>3393</v>
      </c>
      <c r="R110" s="23">
        <v>3424</v>
      </c>
      <c r="S110" s="22">
        <v>107</v>
      </c>
      <c r="U110" s="22">
        <v>3817</v>
      </c>
      <c r="V110" s="23">
        <v>3852</v>
      </c>
      <c r="W110" s="22">
        <v>107</v>
      </c>
      <c r="AO110" s="22">
        <v>3490</v>
      </c>
      <c r="AP110" s="23">
        <v>3522</v>
      </c>
      <c r="AQ110" s="22">
        <v>107</v>
      </c>
      <c r="AS110" s="22">
        <v>2950</v>
      </c>
      <c r="AT110" s="23">
        <v>2977</v>
      </c>
      <c r="AU110" s="22">
        <v>107</v>
      </c>
      <c r="AW110" s="22">
        <v>3308</v>
      </c>
      <c r="AX110" s="23">
        <v>3339</v>
      </c>
      <c r="AY110" s="22">
        <v>107</v>
      </c>
      <c r="BA110" s="22">
        <v>2739</v>
      </c>
      <c r="BB110" s="23">
        <v>2764</v>
      </c>
      <c r="BC110" s="22">
        <v>107</v>
      </c>
      <c r="BE110" s="22">
        <v>2960</v>
      </c>
      <c r="BF110" s="23">
        <v>2987</v>
      </c>
      <c r="BG110" s="22">
        <v>107</v>
      </c>
      <c r="BI110" s="126">
        <v>3490</v>
      </c>
      <c r="BJ110" s="127">
        <v>3522</v>
      </c>
      <c r="BK110" s="22">
        <v>107</v>
      </c>
      <c r="BU110" s="22">
        <v>2739</v>
      </c>
      <c r="BV110" s="127">
        <v>2764</v>
      </c>
      <c r="BW110" s="22">
        <v>107</v>
      </c>
      <c r="BY110" s="22">
        <v>2960</v>
      </c>
      <c r="BZ110" s="23">
        <v>2987</v>
      </c>
      <c r="CA110" s="22">
        <v>107</v>
      </c>
    </row>
    <row r="111" spans="1:79" x14ac:dyDescent="0.25">
      <c r="A111" s="22">
        <v>3425</v>
      </c>
      <c r="B111" s="23">
        <v>3456</v>
      </c>
      <c r="C111" s="22">
        <v>108</v>
      </c>
      <c r="E111" s="22">
        <v>2569</v>
      </c>
      <c r="F111" s="23">
        <v>2592</v>
      </c>
      <c r="G111" s="22">
        <v>108</v>
      </c>
      <c r="I111" s="22">
        <v>3163</v>
      </c>
      <c r="J111" s="23">
        <v>3186</v>
      </c>
      <c r="K111" s="22">
        <v>108</v>
      </c>
      <c r="M111" s="22">
        <v>3158</v>
      </c>
      <c r="N111" s="23">
        <v>3186</v>
      </c>
      <c r="O111" s="22">
        <v>108</v>
      </c>
      <c r="Q111" s="22">
        <v>3425</v>
      </c>
      <c r="R111" s="23">
        <v>3456</v>
      </c>
      <c r="S111" s="22">
        <v>108</v>
      </c>
      <c r="U111" s="22">
        <v>3853</v>
      </c>
      <c r="V111" s="23">
        <v>3888</v>
      </c>
      <c r="W111" s="22">
        <v>108</v>
      </c>
      <c r="AO111" s="22">
        <v>3523</v>
      </c>
      <c r="AP111" s="23">
        <v>3555</v>
      </c>
      <c r="AQ111" s="22">
        <v>108</v>
      </c>
      <c r="AS111" s="22">
        <v>2978</v>
      </c>
      <c r="AT111" s="23">
        <v>3005</v>
      </c>
      <c r="AU111" s="22">
        <v>108</v>
      </c>
      <c r="AW111" s="22">
        <v>3340</v>
      </c>
      <c r="AX111" s="23">
        <v>3370</v>
      </c>
      <c r="AY111" s="22">
        <v>108</v>
      </c>
      <c r="BA111" s="22">
        <v>2765</v>
      </c>
      <c r="BB111" s="23">
        <v>2790</v>
      </c>
      <c r="BC111" s="22">
        <v>108</v>
      </c>
      <c r="BE111" s="22">
        <v>2988</v>
      </c>
      <c r="BF111" s="23">
        <v>3015</v>
      </c>
      <c r="BG111" s="22">
        <v>108</v>
      </c>
      <c r="BI111" s="126">
        <v>3523</v>
      </c>
      <c r="BJ111" s="127">
        <v>3555</v>
      </c>
      <c r="BK111" s="22">
        <v>108</v>
      </c>
      <c r="BU111" s="22">
        <v>2765</v>
      </c>
      <c r="BV111" s="127">
        <v>2790</v>
      </c>
      <c r="BW111" s="22">
        <v>108</v>
      </c>
      <c r="BY111" s="22">
        <v>2988</v>
      </c>
      <c r="BZ111" s="23">
        <v>3015</v>
      </c>
      <c r="CA111" s="22">
        <v>108</v>
      </c>
    </row>
    <row r="112" spans="1:79" x14ac:dyDescent="0.25">
      <c r="A112" s="22">
        <v>3457</v>
      </c>
      <c r="B112" s="23">
        <v>3488</v>
      </c>
      <c r="C112" s="22">
        <v>109</v>
      </c>
      <c r="E112" s="22">
        <v>2593</v>
      </c>
      <c r="F112" s="23">
        <v>2616</v>
      </c>
      <c r="G112" s="22">
        <v>109</v>
      </c>
      <c r="I112" s="22">
        <v>3192</v>
      </c>
      <c r="J112" s="23">
        <v>3216</v>
      </c>
      <c r="K112" s="22">
        <v>109</v>
      </c>
      <c r="M112" s="22">
        <v>3187</v>
      </c>
      <c r="N112" s="23">
        <v>3216</v>
      </c>
      <c r="O112" s="22">
        <v>109</v>
      </c>
      <c r="Q112" s="22">
        <v>3457</v>
      </c>
      <c r="R112" s="23">
        <v>3488</v>
      </c>
      <c r="S112" s="22">
        <v>109</v>
      </c>
      <c r="U112" s="22">
        <v>3889</v>
      </c>
      <c r="V112" s="23">
        <v>3924</v>
      </c>
      <c r="W112" s="22">
        <v>109</v>
      </c>
      <c r="AO112" s="22">
        <v>3556</v>
      </c>
      <c r="AP112" s="23">
        <v>3587</v>
      </c>
      <c r="AQ112" s="22">
        <v>109</v>
      </c>
      <c r="AS112" s="22">
        <v>3006</v>
      </c>
      <c r="AT112" s="23">
        <v>3033</v>
      </c>
      <c r="AU112" s="22">
        <v>109</v>
      </c>
      <c r="AW112" s="22">
        <v>3371</v>
      </c>
      <c r="AX112" s="23">
        <v>3401</v>
      </c>
      <c r="AY112" s="22">
        <v>109</v>
      </c>
      <c r="BA112" s="22">
        <v>2791</v>
      </c>
      <c r="BB112" s="23">
        <v>2815</v>
      </c>
      <c r="BC112" s="22">
        <v>109</v>
      </c>
      <c r="BE112" s="22">
        <v>3016</v>
      </c>
      <c r="BF112" s="23">
        <v>3042</v>
      </c>
      <c r="BG112" s="22">
        <v>109</v>
      </c>
      <c r="BI112" s="126">
        <v>3556</v>
      </c>
      <c r="BJ112" s="127">
        <v>3587</v>
      </c>
      <c r="BK112" s="22">
        <v>109</v>
      </c>
      <c r="BU112" s="22">
        <v>2791</v>
      </c>
      <c r="BV112" s="127">
        <v>2815</v>
      </c>
      <c r="BW112" s="22">
        <v>109</v>
      </c>
      <c r="BY112" s="22">
        <v>3016</v>
      </c>
      <c r="BZ112" s="23">
        <v>3042</v>
      </c>
      <c r="CA112" s="22">
        <v>109</v>
      </c>
    </row>
    <row r="113" spans="1:79" x14ac:dyDescent="0.25">
      <c r="A113" s="22">
        <v>3489</v>
      </c>
      <c r="B113" s="23">
        <v>3520</v>
      </c>
      <c r="C113" s="22">
        <v>110</v>
      </c>
      <c r="E113" s="22">
        <v>2617</v>
      </c>
      <c r="F113" s="23">
        <v>2640</v>
      </c>
      <c r="G113" s="22">
        <v>110</v>
      </c>
      <c r="I113" s="22">
        <v>3222</v>
      </c>
      <c r="J113" s="23">
        <v>3245</v>
      </c>
      <c r="K113" s="22">
        <v>110</v>
      </c>
      <c r="M113" s="22">
        <v>3217</v>
      </c>
      <c r="N113" s="23">
        <v>3245</v>
      </c>
      <c r="O113" s="22">
        <v>110</v>
      </c>
      <c r="Q113" s="22">
        <v>3489</v>
      </c>
      <c r="R113" s="23">
        <v>3520</v>
      </c>
      <c r="S113" s="22">
        <v>110</v>
      </c>
      <c r="U113" s="22">
        <v>3925</v>
      </c>
      <c r="V113" s="23">
        <v>3960</v>
      </c>
      <c r="W113" s="22">
        <v>110</v>
      </c>
      <c r="AO113" s="22">
        <v>3588</v>
      </c>
      <c r="AP113" s="23">
        <v>3620</v>
      </c>
      <c r="AQ113" s="22">
        <v>110</v>
      </c>
      <c r="AS113" s="22">
        <v>3034</v>
      </c>
      <c r="AT113" s="23">
        <v>3061</v>
      </c>
      <c r="AU113" s="22">
        <v>110</v>
      </c>
      <c r="AW113" s="22">
        <v>3402</v>
      </c>
      <c r="AX113" s="23">
        <v>3432</v>
      </c>
      <c r="AY113" s="22">
        <v>110</v>
      </c>
      <c r="BA113" s="22">
        <v>2816</v>
      </c>
      <c r="BB113" s="23">
        <v>2841</v>
      </c>
      <c r="BC113" s="22">
        <v>110</v>
      </c>
      <c r="BE113" s="22">
        <v>3043</v>
      </c>
      <c r="BF113" s="23">
        <v>3070</v>
      </c>
      <c r="BG113" s="22">
        <v>110</v>
      </c>
      <c r="BI113" s="126">
        <v>3588</v>
      </c>
      <c r="BJ113" s="127">
        <v>3620</v>
      </c>
      <c r="BK113" s="22">
        <v>110</v>
      </c>
      <c r="BU113" s="22">
        <v>2816</v>
      </c>
      <c r="BV113" s="127">
        <v>2841</v>
      </c>
      <c r="BW113" s="22">
        <v>110</v>
      </c>
      <c r="BY113" s="22">
        <v>3043</v>
      </c>
      <c r="BZ113" s="23">
        <v>3070</v>
      </c>
      <c r="CA113" s="22">
        <v>110</v>
      </c>
    </row>
    <row r="114" spans="1:79" x14ac:dyDescent="0.25">
      <c r="A114" s="22">
        <v>3521</v>
      </c>
      <c r="B114" s="23">
        <v>3552</v>
      </c>
      <c r="C114" s="22">
        <v>111</v>
      </c>
      <c r="E114" s="22">
        <v>2641</v>
      </c>
      <c r="F114" s="23">
        <v>2664</v>
      </c>
      <c r="G114" s="22">
        <v>111</v>
      </c>
      <c r="I114" s="22">
        <v>3251</v>
      </c>
      <c r="J114" s="23">
        <v>3275</v>
      </c>
      <c r="K114" s="22">
        <v>111</v>
      </c>
      <c r="M114" s="22">
        <v>3246</v>
      </c>
      <c r="N114" s="23">
        <v>3275</v>
      </c>
      <c r="O114" s="22">
        <v>111</v>
      </c>
      <c r="Q114" s="22">
        <v>3521</v>
      </c>
      <c r="R114" s="23">
        <v>3552</v>
      </c>
      <c r="S114" s="22">
        <v>111</v>
      </c>
      <c r="U114" s="22">
        <v>3961</v>
      </c>
      <c r="V114" s="23">
        <v>3996</v>
      </c>
      <c r="W114" s="22">
        <v>111</v>
      </c>
      <c r="AO114" s="22">
        <v>3621</v>
      </c>
      <c r="AP114" s="23">
        <v>3653</v>
      </c>
      <c r="AQ114" s="22">
        <v>111</v>
      </c>
      <c r="AS114" s="22">
        <v>3062</v>
      </c>
      <c r="AT114" s="23">
        <v>3089</v>
      </c>
      <c r="AU114" s="22">
        <v>111</v>
      </c>
      <c r="AW114" s="22">
        <v>3433</v>
      </c>
      <c r="AX114" s="23">
        <v>3463</v>
      </c>
      <c r="AY114" s="22">
        <v>111</v>
      </c>
      <c r="BA114" s="22">
        <v>2842</v>
      </c>
      <c r="BB114" s="23">
        <v>2867</v>
      </c>
      <c r="BC114" s="22">
        <v>111</v>
      </c>
      <c r="BE114" s="22">
        <v>3071</v>
      </c>
      <c r="BF114" s="23">
        <v>3098</v>
      </c>
      <c r="BG114" s="22">
        <v>111</v>
      </c>
      <c r="BI114" s="126">
        <v>3621</v>
      </c>
      <c r="BJ114" s="127">
        <v>3653</v>
      </c>
      <c r="BK114" s="22">
        <v>111</v>
      </c>
      <c r="BU114" s="22">
        <v>2842</v>
      </c>
      <c r="BV114" s="127">
        <v>2867</v>
      </c>
      <c r="BW114" s="22">
        <v>111</v>
      </c>
      <c r="BY114" s="22">
        <v>3071</v>
      </c>
      <c r="BZ114" s="23">
        <v>3098</v>
      </c>
      <c r="CA114" s="22">
        <v>111</v>
      </c>
    </row>
    <row r="115" spans="1:79" x14ac:dyDescent="0.25">
      <c r="A115" s="22">
        <v>3553</v>
      </c>
      <c r="B115" s="23">
        <v>3584</v>
      </c>
      <c r="C115" s="22">
        <v>112</v>
      </c>
      <c r="E115" s="22">
        <v>2665</v>
      </c>
      <c r="F115" s="23">
        <v>2688</v>
      </c>
      <c r="G115" s="22">
        <v>112</v>
      </c>
      <c r="I115" s="22">
        <v>3281</v>
      </c>
      <c r="J115" s="23">
        <v>3304</v>
      </c>
      <c r="K115" s="22">
        <v>112</v>
      </c>
      <c r="M115" s="22">
        <v>3276</v>
      </c>
      <c r="N115" s="23">
        <v>3304</v>
      </c>
      <c r="O115" s="22">
        <v>112</v>
      </c>
      <c r="Q115" s="22">
        <v>3553</v>
      </c>
      <c r="R115" s="23">
        <v>3584</v>
      </c>
      <c r="S115" s="22">
        <v>112</v>
      </c>
      <c r="U115" s="22">
        <v>3997</v>
      </c>
      <c r="V115" s="23">
        <v>4032</v>
      </c>
      <c r="W115" s="22">
        <v>112</v>
      </c>
      <c r="AO115" s="22">
        <v>3654</v>
      </c>
      <c r="AP115" s="23">
        <v>3686</v>
      </c>
      <c r="AQ115" s="22">
        <v>112</v>
      </c>
      <c r="AS115" s="22">
        <v>3090</v>
      </c>
      <c r="AT115" s="23">
        <v>3116</v>
      </c>
      <c r="AU115" s="22">
        <v>112</v>
      </c>
      <c r="AW115" s="22">
        <v>3464</v>
      </c>
      <c r="AX115" s="23">
        <v>3495</v>
      </c>
      <c r="AY115" s="22">
        <v>112</v>
      </c>
      <c r="BA115" s="22">
        <v>2868</v>
      </c>
      <c r="BB115" s="23">
        <v>2893</v>
      </c>
      <c r="BC115" s="22">
        <v>112</v>
      </c>
      <c r="BE115" s="22">
        <v>3099</v>
      </c>
      <c r="BF115" s="23">
        <v>3126</v>
      </c>
      <c r="BG115" s="22">
        <v>112</v>
      </c>
      <c r="BI115" s="126">
        <v>3654</v>
      </c>
      <c r="BJ115" s="127">
        <v>3686</v>
      </c>
      <c r="BK115" s="22">
        <v>112</v>
      </c>
      <c r="BU115" s="22">
        <v>2868</v>
      </c>
      <c r="BV115" s="127">
        <v>2893</v>
      </c>
      <c r="BW115" s="22">
        <v>112</v>
      </c>
      <c r="BY115" s="22">
        <v>3099</v>
      </c>
      <c r="BZ115" s="23">
        <v>3126</v>
      </c>
      <c r="CA115" s="22">
        <v>112</v>
      </c>
    </row>
    <row r="116" spans="1:79" x14ac:dyDescent="0.25">
      <c r="A116" s="22">
        <v>3585</v>
      </c>
      <c r="B116" s="23">
        <v>3616</v>
      </c>
      <c r="C116" s="22">
        <v>113</v>
      </c>
      <c r="E116" s="22">
        <v>2689</v>
      </c>
      <c r="F116" s="23">
        <v>2712</v>
      </c>
      <c r="G116" s="22">
        <v>113</v>
      </c>
      <c r="I116" s="22">
        <v>3310</v>
      </c>
      <c r="J116" s="23">
        <v>3334</v>
      </c>
      <c r="K116" s="22">
        <v>113</v>
      </c>
      <c r="M116" s="22">
        <v>3305</v>
      </c>
      <c r="N116" s="23">
        <v>3334</v>
      </c>
      <c r="O116" s="22">
        <v>113</v>
      </c>
      <c r="Q116" s="22">
        <v>3585</v>
      </c>
      <c r="R116" s="23">
        <v>3616</v>
      </c>
      <c r="S116" s="22">
        <v>113</v>
      </c>
      <c r="U116" s="22">
        <v>4033</v>
      </c>
      <c r="V116" s="23">
        <v>4068</v>
      </c>
      <c r="W116" s="22">
        <v>113</v>
      </c>
      <c r="AO116" s="22">
        <v>3687</v>
      </c>
      <c r="AP116" s="23">
        <v>3719</v>
      </c>
      <c r="AQ116" s="22">
        <v>113</v>
      </c>
      <c r="AS116" s="22">
        <v>3117</v>
      </c>
      <c r="AT116" s="23">
        <v>3144</v>
      </c>
      <c r="AU116" s="22">
        <v>113</v>
      </c>
      <c r="AW116" s="22">
        <v>3496</v>
      </c>
      <c r="AX116" s="23">
        <v>3526</v>
      </c>
      <c r="AY116" s="22">
        <v>113</v>
      </c>
      <c r="BA116" s="22">
        <v>2894</v>
      </c>
      <c r="BB116" s="23">
        <v>2919</v>
      </c>
      <c r="BC116" s="22">
        <v>113</v>
      </c>
      <c r="BE116" s="22">
        <v>3127</v>
      </c>
      <c r="BF116" s="23">
        <v>3154</v>
      </c>
      <c r="BG116" s="22">
        <v>113</v>
      </c>
      <c r="BI116" s="126">
        <v>3687</v>
      </c>
      <c r="BJ116" s="127">
        <v>3719</v>
      </c>
      <c r="BK116" s="22">
        <v>113</v>
      </c>
      <c r="BU116" s="22">
        <v>2894</v>
      </c>
      <c r="BV116" s="127">
        <v>2919</v>
      </c>
      <c r="BW116" s="22">
        <v>113</v>
      </c>
      <c r="BY116" s="22">
        <v>3127</v>
      </c>
      <c r="BZ116" s="23">
        <v>3154</v>
      </c>
      <c r="CA116" s="22">
        <v>113</v>
      </c>
    </row>
    <row r="117" spans="1:79" x14ac:dyDescent="0.25">
      <c r="A117" s="22">
        <v>3617</v>
      </c>
      <c r="B117" s="23">
        <v>3648</v>
      </c>
      <c r="C117" s="22">
        <v>114</v>
      </c>
      <c r="E117" s="22">
        <v>2713</v>
      </c>
      <c r="F117" s="23">
        <v>2736</v>
      </c>
      <c r="G117" s="22">
        <v>114</v>
      </c>
      <c r="I117" s="22">
        <v>3340</v>
      </c>
      <c r="J117" s="23">
        <v>3363</v>
      </c>
      <c r="K117" s="22">
        <v>114</v>
      </c>
      <c r="M117" s="22">
        <v>3335</v>
      </c>
      <c r="N117" s="23">
        <v>3363</v>
      </c>
      <c r="O117" s="22">
        <v>114</v>
      </c>
      <c r="Q117" s="22">
        <v>3617</v>
      </c>
      <c r="R117" s="23">
        <v>3648</v>
      </c>
      <c r="S117" s="22">
        <v>114</v>
      </c>
      <c r="U117" s="22">
        <v>4069</v>
      </c>
      <c r="V117" s="23">
        <v>4104</v>
      </c>
      <c r="W117" s="22">
        <v>114</v>
      </c>
      <c r="AO117" s="22">
        <v>3720</v>
      </c>
      <c r="AP117" s="23">
        <v>3752</v>
      </c>
      <c r="AQ117" s="22">
        <v>114</v>
      </c>
      <c r="AS117" s="22">
        <v>3145</v>
      </c>
      <c r="AT117" s="23">
        <v>3172</v>
      </c>
      <c r="AU117" s="22">
        <v>114</v>
      </c>
      <c r="AW117" s="22">
        <v>3527</v>
      </c>
      <c r="AX117" s="23">
        <v>3557</v>
      </c>
      <c r="AY117" s="22">
        <v>114</v>
      </c>
      <c r="BA117" s="22">
        <v>2920</v>
      </c>
      <c r="BB117" s="23">
        <v>2945</v>
      </c>
      <c r="BC117" s="22">
        <v>114</v>
      </c>
      <c r="BE117" s="22">
        <v>3155</v>
      </c>
      <c r="BF117" s="23">
        <v>3182</v>
      </c>
      <c r="BG117" s="22">
        <v>114</v>
      </c>
      <c r="BI117" s="126">
        <v>3720</v>
      </c>
      <c r="BJ117" s="127">
        <v>3752</v>
      </c>
      <c r="BK117" s="22">
        <v>114</v>
      </c>
      <c r="BU117" s="22">
        <v>2920</v>
      </c>
      <c r="BV117" s="127">
        <v>2945</v>
      </c>
      <c r="BW117" s="22">
        <v>114</v>
      </c>
      <c r="BY117" s="22">
        <v>3155</v>
      </c>
      <c r="BZ117" s="23">
        <v>3182</v>
      </c>
      <c r="CA117" s="22">
        <v>114</v>
      </c>
    </row>
    <row r="118" spans="1:79" x14ac:dyDescent="0.25">
      <c r="A118" s="22">
        <v>3649</v>
      </c>
      <c r="B118" s="23">
        <v>3680</v>
      </c>
      <c r="C118" s="22">
        <v>115</v>
      </c>
      <c r="E118" s="22">
        <v>2737</v>
      </c>
      <c r="F118" s="23">
        <v>2760</v>
      </c>
      <c r="G118" s="22">
        <v>115</v>
      </c>
      <c r="I118" s="22">
        <v>3369</v>
      </c>
      <c r="J118" s="23">
        <v>3393</v>
      </c>
      <c r="K118" s="22">
        <v>115</v>
      </c>
      <c r="M118" s="22">
        <v>3364</v>
      </c>
      <c r="N118" s="23">
        <v>3393</v>
      </c>
      <c r="O118" s="22">
        <v>115</v>
      </c>
      <c r="Q118" s="22">
        <v>3649</v>
      </c>
      <c r="R118" s="23">
        <v>3680</v>
      </c>
      <c r="S118" s="22">
        <v>115</v>
      </c>
      <c r="U118" s="22">
        <v>4105</v>
      </c>
      <c r="V118" s="23">
        <v>4140</v>
      </c>
      <c r="W118" s="22">
        <v>115</v>
      </c>
      <c r="AO118" s="22">
        <v>3753</v>
      </c>
      <c r="AP118" s="23">
        <v>3785</v>
      </c>
      <c r="AQ118" s="22">
        <v>115</v>
      </c>
      <c r="AS118" s="22">
        <v>3173</v>
      </c>
      <c r="AT118" s="23">
        <v>3200</v>
      </c>
      <c r="AU118" s="22">
        <v>115</v>
      </c>
      <c r="AW118" s="22">
        <v>3558</v>
      </c>
      <c r="AX118" s="23">
        <v>3588</v>
      </c>
      <c r="AY118" s="22">
        <v>115</v>
      </c>
      <c r="BA118" s="22">
        <v>2946</v>
      </c>
      <c r="BB118" s="23">
        <v>2970</v>
      </c>
      <c r="BC118" s="22">
        <v>115</v>
      </c>
      <c r="BE118" s="22">
        <v>3183</v>
      </c>
      <c r="BF118" s="23">
        <v>3210</v>
      </c>
      <c r="BG118" s="22">
        <v>115</v>
      </c>
      <c r="BI118" s="126">
        <v>3753</v>
      </c>
      <c r="BJ118" s="127">
        <v>3785</v>
      </c>
      <c r="BK118" s="22">
        <v>115</v>
      </c>
      <c r="BU118" s="22">
        <v>2946</v>
      </c>
      <c r="BV118" s="127">
        <v>2970</v>
      </c>
      <c r="BW118" s="22">
        <v>115</v>
      </c>
      <c r="BY118" s="22">
        <v>3183</v>
      </c>
      <c r="BZ118" s="23">
        <v>3210</v>
      </c>
      <c r="CA118" s="22">
        <v>115</v>
      </c>
    </row>
    <row r="119" spans="1:79" x14ac:dyDescent="0.25">
      <c r="A119" s="22">
        <v>3681</v>
      </c>
      <c r="B119" s="23">
        <v>3712</v>
      </c>
      <c r="C119" s="22">
        <v>116</v>
      </c>
      <c r="E119" s="22">
        <v>2761</v>
      </c>
      <c r="F119" s="23">
        <v>2784</v>
      </c>
      <c r="G119" s="22">
        <v>116</v>
      </c>
      <c r="I119" s="22">
        <v>3399</v>
      </c>
      <c r="J119" s="23">
        <v>3422</v>
      </c>
      <c r="K119" s="22">
        <v>116</v>
      </c>
      <c r="M119" s="22">
        <v>3394</v>
      </c>
      <c r="N119" s="23">
        <v>3422</v>
      </c>
      <c r="O119" s="22">
        <v>116</v>
      </c>
      <c r="Q119" s="22">
        <v>3681</v>
      </c>
      <c r="R119" s="23">
        <v>3712</v>
      </c>
      <c r="S119" s="22">
        <v>116</v>
      </c>
      <c r="U119" s="22">
        <v>4141</v>
      </c>
      <c r="V119" s="23">
        <v>4176</v>
      </c>
      <c r="W119" s="22">
        <v>116</v>
      </c>
      <c r="AO119" s="22">
        <v>3786</v>
      </c>
      <c r="AP119" s="23">
        <v>3818</v>
      </c>
      <c r="AQ119" s="22">
        <v>116</v>
      </c>
      <c r="AS119" s="22">
        <v>3201</v>
      </c>
      <c r="AT119" s="23">
        <v>3228</v>
      </c>
      <c r="AU119" s="22">
        <v>116</v>
      </c>
      <c r="AW119" s="22">
        <v>3589</v>
      </c>
      <c r="AX119" s="23">
        <v>3619</v>
      </c>
      <c r="AY119" s="22">
        <v>116</v>
      </c>
      <c r="BA119" s="22">
        <v>2971</v>
      </c>
      <c r="BB119" s="23">
        <v>2996</v>
      </c>
      <c r="BC119" s="22">
        <v>116</v>
      </c>
      <c r="BE119" s="22">
        <v>3211</v>
      </c>
      <c r="BF119" s="23">
        <v>3238</v>
      </c>
      <c r="BG119" s="22">
        <v>116</v>
      </c>
      <c r="BI119" s="126">
        <v>3786</v>
      </c>
      <c r="BJ119" s="127">
        <v>3818</v>
      </c>
      <c r="BK119" s="22">
        <v>116</v>
      </c>
      <c r="BU119" s="22">
        <v>2971</v>
      </c>
      <c r="BV119" s="127">
        <v>2996</v>
      </c>
      <c r="BW119" s="22">
        <v>116</v>
      </c>
      <c r="BY119" s="22">
        <v>3211</v>
      </c>
      <c r="BZ119" s="23">
        <v>3238</v>
      </c>
      <c r="CA119" s="22">
        <v>116</v>
      </c>
    </row>
    <row r="120" spans="1:79" x14ac:dyDescent="0.25">
      <c r="A120" s="22">
        <v>3713</v>
      </c>
      <c r="B120" s="23">
        <v>3744</v>
      </c>
      <c r="C120" s="22">
        <v>117</v>
      </c>
      <c r="E120" s="22">
        <v>2785</v>
      </c>
      <c r="F120" s="23">
        <v>2808</v>
      </c>
      <c r="G120" s="22">
        <v>117</v>
      </c>
      <c r="I120" s="22">
        <v>3428</v>
      </c>
      <c r="J120" s="23">
        <v>3452</v>
      </c>
      <c r="K120" s="22">
        <v>117</v>
      </c>
      <c r="M120" s="22">
        <v>3423</v>
      </c>
      <c r="N120" s="23">
        <v>3452</v>
      </c>
      <c r="O120" s="22">
        <v>117</v>
      </c>
      <c r="Q120" s="22">
        <v>3713</v>
      </c>
      <c r="R120" s="23">
        <v>3744</v>
      </c>
      <c r="S120" s="22">
        <v>117</v>
      </c>
      <c r="U120" s="22">
        <v>4177</v>
      </c>
      <c r="V120" s="23">
        <v>4212</v>
      </c>
      <c r="W120" s="22">
        <v>117</v>
      </c>
      <c r="AO120" s="22">
        <v>3819</v>
      </c>
      <c r="AP120" s="23">
        <v>3851</v>
      </c>
      <c r="AQ120" s="22">
        <v>117</v>
      </c>
      <c r="AS120" s="22">
        <v>3229</v>
      </c>
      <c r="AT120" s="23">
        <v>3256</v>
      </c>
      <c r="AU120" s="22">
        <v>117</v>
      </c>
      <c r="AW120" s="22">
        <v>3620</v>
      </c>
      <c r="AX120" s="23">
        <v>3651</v>
      </c>
      <c r="AY120" s="22">
        <v>117</v>
      </c>
      <c r="BA120" s="22">
        <v>2997</v>
      </c>
      <c r="BB120" s="23">
        <v>3022</v>
      </c>
      <c r="BC120" s="22">
        <v>117</v>
      </c>
      <c r="BE120" s="22">
        <v>3239</v>
      </c>
      <c r="BF120" s="23">
        <v>3266</v>
      </c>
      <c r="BG120" s="22">
        <v>117</v>
      </c>
      <c r="BI120" s="126">
        <v>3819</v>
      </c>
      <c r="BJ120" s="127">
        <v>3851</v>
      </c>
      <c r="BK120" s="22">
        <v>117</v>
      </c>
      <c r="BU120" s="22">
        <v>2997</v>
      </c>
      <c r="BV120" s="127">
        <v>3022</v>
      </c>
      <c r="BW120" s="22">
        <v>117</v>
      </c>
      <c r="BY120" s="22">
        <v>3239</v>
      </c>
      <c r="BZ120" s="23">
        <v>3266</v>
      </c>
      <c r="CA120" s="22">
        <v>117</v>
      </c>
    </row>
    <row r="121" spans="1:79" x14ac:dyDescent="0.25">
      <c r="A121" s="22">
        <v>3745</v>
      </c>
      <c r="B121" s="23">
        <v>3776</v>
      </c>
      <c r="C121" s="22">
        <v>118</v>
      </c>
      <c r="E121" s="22">
        <v>2809</v>
      </c>
      <c r="F121" s="23">
        <v>2832</v>
      </c>
      <c r="G121" s="22">
        <v>118</v>
      </c>
      <c r="I121" s="22">
        <v>3458</v>
      </c>
      <c r="J121" s="23">
        <v>3481</v>
      </c>
      <c r="K121" s="22">
        <v>118</v>
      </c>
      <c r="M121" s="22">
        <v>3453</v>
      </c>
      <c r="N121" s="23">
        <v>3481</v>
      </c>
      <c r="O121" s="22">
        <v>118</v>
      </c>
      <c r="Q121" s="22">
        <v>3745</v>
      </c>
      <c r="R121" s="23">
        <v>3776</v>
      </c>
      <c r="S121" s="22">
        <v>118</v>
      </c>
      <c r="U121" s="22">
        <v>4213</v>
      </c>
      <c r="V121" s="23">
        <v>4248</v>
      </c>
      <c r="W121" s="22">
        <v>118</v>
      </c>
      <c r="AO121" s="22">
        <v>3852</v>
      </c>
      <c r="AP121" s="23">
        <v>3884</v>
      </c>
      <c r="AQ121" s="22">
        <v>118</v>
      </c>
      <c r="AS121" s="22">
        <v>3257</v>
      </c>
      <c r="AT121" s="23">
        <v>3283</v>
      </c>
      <c r="AU121" s="22">
        <v>118</v>
      </c>
      <c r="AW121" s="22">
        <v>3652</v>
      </c>
      <c r="AX121" s="23">
        <v>3682</v>
      </c>
      <c r="AY121" s="22">
        <v>118</v>
      </c>
      <c r="BA121" s="22">
        <v>3023</v>
      </c>
      <c r="BB121" s="23">
        <v>3048</v>
      </c>
      <c r="BC121" s="22">
        <v>118</v>
      </c>
      <c r="BE121" s="22">
        <v>3267</v>
      </c>
      <c r="BF121" s="23">
        <v>3294</v>
      </c>
      <c r="BG121" s="22">
        <v>118</v>
      </c>
      <c r="BI121" s="126">
        <v>3852</v>
      </c>
      <c r="BJ121" s="127">
        <v>3884</v>
      </c>
      <c r="BK121" s="22">
        <v>118</v>
      </c>
      <c r="BU121" s="22">
        <v>3023</v>
      </c>
      <c r="BV121" s="127">
        <v>3048</v>
      </c>
      <c r="BW121" s="22">
        <v>118</v>
      </c>
      <c r="BY121" s="22">
        <v>3267</v>
      </c>
      <c r="BZ121" s="23">
        <v>3294</v>
      </c>
      <c r="CA121" s="22">
        <v>118</v>
      </c>
    </row>
    <row r="122" spans="1:79" x14ac:dyDescent="0.25">
      <c r="A122" s="22">
        <v>3777</v>
      </c>
      <c r="B122" s="23">
        <v>3808</v>
      </c>
      <c r="C122" s="22">
        <v>119</v>
      </c>
      <c r="E122" s="22">
        <v>2833</v>
      </c>
      <c r="F122" s="23">
        <v>2856</v>
      </c>
      <c r="G122" s="22">
        <v>119</v>
      </c>
      <c r="I122" s="22">
        <v>3487</v>
      </c>
      <c r="J122" s="23">
        <v>3511</v>
      </c>
      <c r="K122" s="22">
        <v>119</v>
      </c>
      <c r="M122" s="22">
        <v>3482</v>
      </c>
      <c r="N122" s="23">
        <v>3511</v>
      </c>
      <c r="O122" s="22">
        <v>119</v>
      </c>
      <c r="Q122" s="22">
        <v>3777</v>
      </c>
      <c r="R122" s="23">
        <v>3808</v>
      </c>
      <c r="S122" s="22">
        <v>119</v>
      </c>
      <c r="U122" s="22">
        <v>4249</v>
      </c>
      <c r="V122" s="23">
        <v>4284</v>
      </c>
      <c r="W122" s="22">
        <v>119</v>
      </c>
      <c r="AO122" s="22">
        <v>3885</v>
      </c>
      <c r="AP122" s="23">
        <v>3917</v>
      </c>
      <c r="AQ122" s="22">
        <v>119</v>
      </c>
      <c r="AS122" s="22">
        <v>3284</v>
      </c>
      <c r="AT122" s="23">
        <v>3311</v>
      </c>
      <c r="AU122" s="22">
        <v>119</v>
      </c>
      <c r="AW122" s="22">
        <v>3683</v>
      </c>
      <c r="AX122" s="23">
        <v>3713</v>
      </c>
      <c r="AY122" s="22">
        <v>119</v>
      </c>
      <c r="BA122" s="22">
        <v>3049</v>
      </c>
      <c r="BB122" s="23">
        <v>3074</v>
      </c>
      <c r="BC122" s="22">
        <v>119</v>
      </c>
      <c r="BE122" s="22">
        <v>3295</v>
      </c>
      <c r="BF122" s="23">
        <v>3322</v>
      </c>
      <c r="BG122" s="22">
        <v>119</v>
      </c>
      <c r="BI122" s="126">
        <v>3885</v>
      </c>
      <c r="BJ122" s="127">
        <v>3917</v>
      </c>
      <c r="BK122" s="22">
        <v>119</v>
      </c>
      <c r="BU122" s="22">
        <v>3049</v>
      </c>
      <c r="BV122" s="127">
        <v>3074</v>
      </c>
      <c r="BW122" s="22">
        <v>119</v>
      </c>
      <c r="BY122" s="22">
        <v>3295</v>
      </c>
      <c r="BZ122" s="23">
        <v>3322</v>
      </c>
      <c r="CA122" s="22">
        <v>119</v>
      </c>
    </row>
    <row r="123" spans="1:79" x14ac:dyDescent="0.25">
      <c r="A123" s="22">
        <v>3809</v>
      </c>
      <c r="B123" s="23">
        <v>3840</v>
      </c>
      <c r="C123" s="22">
        <v>120</v>
      </c>
      <c r="E123" s="22">
        <v>2857</v>
      </c>
      <c r="F123" s="23">
        <v>2880</v>
      </c>
      <c r="G123" s="22">
        <v>120</v>
      </c>
      <c r="I123" s="22">
        <v>3517</v>
      </c>
      <c r="J123" s="23">
        <v>3540</v>
      </c>
      <c r="K123" s="22">
        <v>120</v>
      </c>
      <c r="M123" s="22">
        <v>3512</v>
      </c>
      <c r="N123" s="23">
        <v>3540</v>
      </c>
      <c r="O123" s="22">
        <v>120</v>
      </c>
      <c r="Q123" s="22">
        <v>3809</v>
      </c>
      <c r="R123" s="23">
        <v>3840</v>
      </c>
      <c r="S123" s="22">
        <v>120</v>
      </c>
      <c r="U123" s="22">
        <v>4285</v>
      </c>
      <c r="V123" s="23">
        <v>4320</v>
      </c>
      <c r="W123" s="22">
        <v>120</v>
      </c>
      <c r="AO123" s="22">
        <v>3918</v>
      </c>
      <c r="AP123" s="23">
        <v>3950</v>
      </c>
      <c r="AQ123" s="22">
        <v>120</v>
      </c>
      <c r="AS123" s="22">
        <v>3312</v>
      </c>
      <c r="AT123" s="23">
        <v>3339</v>
      </c>
      <c r="AU123" s="22">
        <v>120</v>
      </c>
      <c r="AW123" s="22">
        <v>3714</v>
      </c>
      <c r="AX123" s="23">
        <v>3744</v>
      </c>
      <c r="AY123" s="22">
        <v>120</v>
      </c>
      <c r="BA123" s="22">
        <v>3075</v>
      </c>
      <c r="BB123" s="23">
        <v>3100</v>
      </c>
      <c r="BC123" s="22">
        <v>120</v>
      </c>
      <c r="BE123" s="22">
        <v>3323</v>
      </c>
      <c r="BF123" s="23">
        <v>3350</v>
      </c>
      <c r="BG123" s="22">
        <v>120</v>
      </c>
      <c r="BI123" s="126">
        <v>3918</v>
      </c>
      <c r="BJ123" s="127">
        <v>3950</v>
      </c>
      <c r="BK123" s="22">
        <v>120</v>
      </c>
      <c r="BU123" s="22">
        <v>3075</v>
      </c>
      <c r="BV123" s="127">
        <v>3100</v>
      </c>
      <c r="BW123" s="22">
        <v>120</v>
      </c>
      <c r="BY123" s="22">
        <v>3323</v>
      </c>
      <c r="BZ123" s="23">
        <v>3350</v>
      </c>
      <c r="CA123" s="22">
        <v>120</v>
      </c>
    </row>
    <row r="124" spans="1:79" x14ac:dyDescent="0.25">
      <c r="A124" s="22">
        <v>3841</v>
      </c>
      <c r="B124" s="23">
        <v>3872</v>
      </c>
      <c r="C124" s="22">
        <v>121</v>
      </c>
      <c r="E124" s="22">
        <v>2881</v>
      </c>
      <c r="F124" s="23">
        <v>2904</v>
      </c>
      <c r="G124" s="22">
        <v>121</v>
      </c>
      <c r="I124" s="22">
        <v>3546</v>
      </c>
      <c r="J124" s="23">
        <v>3570</v>
      </c>
      <c r="K124" s="22">
        <v>121</v>
      </c>
      <c r="M124" s="22">
        <v>3541</v>
      </c>
      <c r="N124" s="23">
        <v>3570</v>
      </c>
      <c r="O124" s="22">
        <v>121</v>
      </c>
      <c r="Q124" s="22">
        <v>3841</v>
      </c>
      <c r="R124" s="23">
        <v>3872</v>
      </c>
      <c r="S124" s="22">
        <v>121</v>
      </c>
      <c r="U124" s="22">
        <v>4321</v>
      </c>
      <c r="V124" s="23">
        <v>4356</v>
      </c>
      <c r="W124" s="22">
        <v>121</v>
      </c>
      <c r="AO124" s="22">
        <v>3951</v>
      </c>
      <c r="AP124" s="23">
        <v>3982</v>
      </c>
      <c r="AQ124" s="22">
        <v>121</v>
      </c>
      <c r="AS124" s="22">
        <v>3340</v>
      </c>
      <c r="AT124" s="23">
        <v>3367</v>
      </c>
      <c r="AU124" s="22">
        <v>121</v>
      </c>
      <c r="AW124" s="22">
        <v>3745</v>
      </c>
      <c r="AX124" s="23">
        <v>3776</v>
      </c>
      <c r="AY124" s="22">
        <v>121</v>
      </c>
      <c r="BA124" s="22">
        <v>3101</v>
      </c>
      <c r="BB124" s="23">
        <v>3125</v>
      </c>
      <c r="BC124" s="22">
        <v>121</v>
      </c>
      <c r="BE124" s="22">
        <v>3351</v>
      </c>
      <c r="BF124" s="23">
        <v>3377</v>
      </c>
      <c r="BG124" s="22">
        <v>121</v>
      </c>
      <c r="BI124" s="126">
        <v>3951</v>
      </c>
      <c r="BJ124" s="127">
        <v>3982</v>
      </c>
      <c r="BK124" s="22">
        <v>121</v>
      </c>
      <c r="BU124" s="22">
        <v>3101</v>
      </c>
      <c r="BV124" s="127">
        <v>3125</v>
      </c>
      <c r="BW124" s="22">
        <v>121</v>
      </c>
      <c r="BY124" s="22">
        <v>3351</v>
      </c>
      <c r="BZ124" s="23">
        <v>3377</v>
      </c>
      <c r="CA124" s="22">
        <v>121</v>
      </c>
    </row>
    <row r="125" spans="1:79" x14ac:dyDescent="0.25">
      <c r="A125" s="22">
        <v>3873</v>
      </c>
      <c r="B125" s="23">
        <v>3904</v>
      </c>
      <c r="C125" s="22">
        <v>122</v>
      </c>
      <c r="E125" s="22">
        <v>2905</v>
      </c>
      <c r="F125" s="23">
        <v>2928</v>
      </c>
      <c r="G125" s="22">
        <v>122</v>
      </c>
      <c r="I125" s="22">
        <v>3576</v>
      </c>
      <c r="J125" s="23">
        <v>3599</v>
      </c>
      <c r="K125" s="22">
        <v>122</v>
      </c>
      <c r="M125" s="22">
        <v>3571</v>
      </c>
      <c r="N125" s="23">
        <v>3599</v>
      </c>
      <c r="O125" s="22">
        <v>122</v>
      </c>
      <c r="Q125" s="22">
        <v>3873</v>
      </c>
      <c r="R125" s="23">
        <v>3904</v>
      </c>
      <c r="S125" s="22">
        <v>122</v>
      </c>
      <c r="U125" s="22">
        <v>4357</v>
      </c>
      <c r="V125" s="23">
        <v>4392</v>
      </c>
      <c r="W125" s="22">
        <v>122</v>
      </c>
      <c r="AO125" s="22">
        <v>3983</v>
      </c>
      <c r="AP125" s="23">
        <v>4015</v>
      </c>
      <c r="AQ125" s="22">
        <v>122</v>
      </c>
      <c r="AS125" s="22">
        <v>3368</v>
      </c>
      <c r="AT125" s="23">
        <v>3395</v>
      </c>
      <c r="AU125" s="22">
        <v>122</v>
      </c>
      <c r="AW125" s="22">
        <v>3777</v>
      </c>
      <c r="AX125" s="23">
        <v>3807</v>
      </c>
      <c r="AY125" s="22">
        <v>122</v>
      </c>
      <c r="BA125" s="22">
        <v>3126</v>
      </c>
      <c r="BB125" s="23">
        <v>3151</v>
      </c>
      <c r="BC125" s="22">
        <v>122</v>
      </c>
      <c r="BE125" s="22">
        <v>3378</v>
      </c>
      <c r="BF125" s="23">
        <v>3405</v>
      </c>
      <c r="BG125" s="22">
        <v>122</v>
      </c>
      <c r="BI125" s="126">
        <v>3983</v>
      </c>
      <c r="BJ125" s="127">
        <v>4015</v>
      </c>
      <c r="BK125" s="22">
        <v>122</v>
      </c>
      <c r="BU125" s="22">
        <v>3126</v>
      </c>
      <c r="BV125" s="127">
        <v>3151</v>
      </c>
      <c r="BW125" s="22">
        <v>122</v>
      </c>
      <c r="BY125" s="22">
        <v>3378</v>
      </c>
      <c r="BZ125" s="23">
        <v>3405</v>
      </c>
      <c r="CA125" s="22">
        <v>122</v>
      </c>
    </row>
    <row r="126" spans="1:79" x14ac:dyDescent="0.25">
      <c r="A126" s="22">
        <v>3905</v>
      </c>
      <c r="B126" s="23">
        <v>3936</v>
      </c>
      <c r="C126" s="22">
        <v>123</v>
      </c>
      <c r="E126" s="22">
        <v>2929</v>
      </c>
      <c r="F126" s="23">
        <v>2952</v>
      </c>
      <c r="G126" s="22">
        <v>123</v>
      </c>
      <c r="I126" s="22">
        <v>3605</v>
      </c>
      <c r="J126" s="23">
        <v>3629</v>
      </c>
      <c r="K126" s="22">
        <v>123</v>
      </c>
      <c r="M126" s="22">
        <v>3600</v>
      </c>
      <c r="N126" s="23">
        <v>3629</v>
      </c>
      <c r="O126" s="22">
        <v>123</v>
      </c>
      <c r="Q126" s="22">
        <v>3905</v>
      </c>
      <c r="R126" s="23">
        <v>3936</v>
      </c>
      <c r="S126" s="22">
        <v>123</v>
      </c>
      <c r="U126" s="22">
        <v>4393</v>
      </c>
      <c r="V126" s="23">
        <v>4428</v>
      </c>
      <c r="W126" s="22">
        <v>123</v>
      </c>
      <c r="AO126" s="22">
        <v>4016</v>
      </c>
      <c r="AP126" s="23">
        <v>4048</v>
      </c>
      <c r="AQ126" s="22">
        <v>123</v>
      </c>
      <c r="AS126" s="22">
        <v>3396</v>
      </c>
      <c r="AT126" s="23">
        <v>3423</v>
      </c>
      <c r="AU126" s="22">
        <v>123</v>
      </c>
      <c r="AW126" s="22">
        <v>3808</v>
      </c>
      <c r="AX126" s="23">
        <v>3838</v>
      </c>
      <c r="AY126" s="22">
        <v>123</v>
      </c>
      <c r="BA126" s="22">
        <v>3152</v>
      </c>
      <c r="BB126" s="23">
        <v>3177</v>
      </c>
      <c r="BC126" s="22">
        <v>123</v>
      </c>
      <c r="BE126" s="22">
        <v>3406</v>
      </c>
      <c r="BF126" s="23">
        <v>3433</v>
      </c>
      <c r="BG126" s="22">
        <v>123</v>
      </c>
      <c r="BI126" s="126">
        <v>4016</v>
      </c>
      <c r="BJ126" s="127">
        <v>4048</v>
      </c>
      <c r="BK126" s="22">
        <v>123</v>
      </c>
      <c r="BU126" s="22">
        <v>3152</v>
      </c>
      <c r="BV126" s="127">
        <v>3177</v>
      </c>
      <c r="BW126" s="22">
        <v>123</v>
      </c>
      <c r="BY126" s="22">
        <v>3406</v>
      </c>
      <c r="BZ126" s="23">
        <v>3433</v>
      </c>
      <c r="CA126" s="22">
        <v>123</v>
      </c>
    </row>
    <row r="127" spans="1:79" x14ac:dyDescent="0.25">
      <c r="A127" s="22">
        <v>3937</v>
      </c>
      <c r="B127" s="23">
        <v>3968</v>
      </c>
      <c r="C127" s="22">
        <v>124</v>
      </c>
      <c r="E127" s="22">
        <v>2953</v>
      </c>
      <c r="F127" s="23">
        <v>2976</v>
      </c>
      <c r="G127" s="22">
        <v>124</v>
      </c>
      <c r="I127" s="22">
        <v>3635</v>
      </c>
      <c r="J127" s="23">
        <v>3658</v>
      </c>
      <c r="K127" s="22">
        <v>124</v>
      </c>
      <c r="M127" s="22">
        <v>3630</v>
      </c>
      <c r="N127" s="23">
        <v>3658</v>
      </c>
      <c r="O127" s="22">
        <v>124</v>
      </c>
      <c r="Q127" s="22">
        <v>3937</v>
      </c>
      <c r="R127" s="23">
        <v>3968</v>
      </c>
      <c r="S127" s="22">
        <v>124</v>
      </c>
      <c r="U127" s="22">
        <v>4429</v>
      </c>
      <c r="V127" s="23">
        <v>4464</v>
      </c>
      <c r="W127" s="22">
        <v>124</v>
      </c>
      <c r="AO127" s="22">
        <v>4049</v>
      </c>
      <c r="AP127" s="23">
        <v>4081</v>
      </c>
      <c r="AQ127" s="22">
        <v>124</v>
      </c>
      <c r="AS127" s="22">
        <v>3424</v>
      </c>
      <c r="AT127" s="23">
        <v>3450</v>
      </c>
      <c r="AU127" s="22">
        <v>124</v>
      </c>
      <c r="AW127" s="22">
        <v>3839</v>
      </c>
      <c r="AX127" s="23">
        <v>3869</v>
      </c>
      <c r="AY127" s="22">
        <v>124</v>
      </c>
      <c r="BA127" s="22">
        <v>3178</v>
      </c>
      <c r="BB127" s="23">
        <v>3203</v>
      </c>
      <c r="BC127" s="22">
        <v>124</v>
      </c>
      <c r="BE127" s="22">
        <v>3434</v>
      </c>
      <c r="BF127" s="23">
        <v>3461</v>
      </c>
      <c r="BG127" s="22">
        <v>124</v>
      </c>
      <c r="BI127" s="126">
        <v>4049</v>
      </c>
      <c r="BJ127" s="127">
        <v>4081</v>
      </c>
      <c r="BK127" s="22">
        <v>124</v>
      </c>
      <c r="BU127" s="22">
        <v>3178</v>
      </c>
      <c r="BV127" s="127">
        <v>3203</v>
      </c>
      <c r="BW127" s="22">
        <v>124</v>
      </c>
      <c r="BY127" s="22">
        <v>3434</v>
      </c>
      <c r="BZ127" s="23">
        <v>3461</v>
      </c>
      <c r="CA127" s="22">
        <v>124</v>
      </c>
    </row>
    <row r="128" spans="1:79" x14ac:dyDescent="0.25">
      <c r="A128" s="22">
        <v>3969</v>
      </c>
      <c r="B128" s="23">
        <v>4000</v>
      </c>
      <c r="C128" s="22">
        <v>125</v>
      </c>
      <c r="E128" s="22">
        <v>2977</v>
      </c>
      <c r="F128" s="23">
        <v>3000</v>
      </c>
      <c r="G128" s="22">
        <v>125</v>
      </c>
      <c r="I128" s="22">
        <v>3664</v>
      </c>
      <c r="J128" s="23">
        <v>3688</v>
      </c>
      <c r="K128" s="22">
        <v>125</v>
      </c>
      <c r="M128" s="22">
        <v>3659</v>
      </c>
      <c r="N128" s="23">
        <v>3688</v>
      </c>
      <c r="O128" s="22">
        <v>125</v>
      </c>
      <c r="Q128" s="22">
        <v>3969</v>
      </c>
      <c r="R128" s="23">
        <v>4000</v>
      </c>
      <c r="S128" s="22">
        <v>125</v>
      </c>
      <c r="U128" s="22">
        <v>4465</v>
      </c>
      <c r="V128" s="23">
        <v>4500</v>
      </c>
      <c r="W128" s="22">
        <v>125</v>
      </c>
      <c r="AO128" s="22">
        <v>4082</v>
      </c>
      <c r="AP128" s="23">
        <v>4114</v>
      </c>
      <c r="AQ128" s="22">
        <v>125</v>
      </c>
      <c r="AS128" s="22">
        <v>3451</v>
      </c>
      <c r="AT128" s="23">
        <v>3478</v>
      </c>
      <c r="AU128" s="22">
        <v>125</v>
      </c>
      <c r="AW128" s="22">
        <v>3870</v>
      </c>
      <c r="AX128" s="23">
        <v>3900</v>
      </c>
      <c r="AY128" s="22">
        <v>125</v>
      </c>
      <c r="BA128" s="22">
        <v>3204</v>
      </c>
      <c r="BB128" s="23">
        <v>3229</v>
      </c>
      <c r="BC128" s="22">
        <v>125</v>
      </c>
      <c r="BE128" s="22">
        <v>3462</v>
      </c>
      <c r="BF128" s="23">
        <v>3489</v>
      </c>
      <c r="BG128" s="22">
        <v>125</v>
      </c>
      <c r="BI128" s="126">
        <v>4082</v>
      </c>
      <c r="BJ128" s="127">
        <v>4114</v>
      </c>
      <c r="BK128" s="22">
        <v>125</v>
      </c>
      <c r="BU128" s="22">
        <v>3204</v>
      </c>
      <c r="BV128" s="127">
        <v>3229</v>
      </c>
      <c r="BW128" s="22">
        <v>125</v>
      </c>
      <c r="BY128" s="22">
        <v>3462</v>
      </c>
      <c r="BZ128" s="23">
        <v>3489</v>
      </c>
      <c r="CA128" s="22">
        <v>125</v>
      </c>
    </row>
    <row r="129" spans="1:79" x14ac:dyDescent="0.25">
      <c r="A129" s="22">
        <v>4001</v>
      </c>
      <c r="B129" s="23">
        <v>4032</v>
      </c>
      <c r="C129" s="22">
        <v>126</v>
      </c>
      <c r="E129" s="22">
        <v>3001</v>
      </c>
      <c r="F129" s="23">
        <v>3024</v>
      </c>
      <c r="G129" s="22">
        <v>126</v>
      </c>
      <c r="I129" s="22">
        <v>3694</v>
      </c>
      <c r="J129" s="23">
        <v>3717</v>
      </c>
      <c r="K129" s="22">
        <v>126</v>
      </c>
      <c r="M129" s="22">
        <v>3689</v>
      </c>
      <c r="N129" s="23">
        <v>3717</v>
      </c>
      <c r="O129" s="22">
        <v>126</v>
      </c>
      <c r="Q129" s="22">
        <v>4001</v>
      </c>
      <c r="R129" s="23">
        <v>4032</v>
      </c>
      <c r="S129" s="22">
        <v>126</v>
      </c>
      <c r="U129" s="22">
        <v>4501</v>
      </c>
      <c r="V129" s="23">
        <v>4536</v>
      </c>
      <c r="W129" s="22">
        <v>126</v>
      </c>
      <c r="AO129" s="22">
        <v>4115</v>
      </c>
      <c r="AP129" s="23">
        <v>4147</v>
      </c>
      <c r="AQ129" s="22">
        <v>126</v>
      </c>
      <c r="AS129" s="22">
        <v>3479</v>
      </c>
      <c r="AT129" s="23">
        <v>3506</v>
      </c>
      <c r="AU129" s="22">
        <v>126</v>
      </c>
      <c r="AW129" s="22">
        <v>3901</v>
      </c>
      <c r="AX129" s="23">
        <v>3932</v>
      </c>
      <c r="AY129" s="22">
        <v>126</v>
      </c>
      <c r="BA129" s="22">
        <v>3230</v>
      </c>
      <c r="BB129" s="23">
        <v>3255</v>
      </c>
      <c r="BC129" s="22">
        <v>126</v>
      </c>
      <c r="BE129" s="22">
        <v>3490</v>
      </c>
      <c r="BF129" s="23">
        <v>3517</v>
      </c>
      <c r="BG129" s="22">
        <v>126</v>
      </c>
      <c r="BI129" s="126">
        <v>4115</v>
      </c>
      <c r="BJ129" s="127">
        <v>4147</v>
      </c>
      <c r="BK129" s="22">
        <v>126</v>
      </c>
      <c r="BU129" s="22">
        <v>3230</v>
      </c>
      <c r="BV129" s="127">
        <v>3255</v>
      </c>
      <c r="BW129" s="22">
        <v>126</v>
      </c>
      <c r="BY129" s="22">
        <v>3490</v>
      </c>
      <c r="BZ129" s="23">
        <v>3517</v>
      </c>
      <c r="CA129" s="22">
        <v>126</v>
      </c>
    </row>
    <row r="130" spans="1:79" x14ac:dyDescent="0.25">
      <c r="A130" s="22">
        <v>4033</v>
      </c>
      <c r="B130" s="23">
        <v>4064</v>
      </c>
      <c r="C130" s="22">
        <v>127</v>
      </c>
      <c r="E130" s="22">
        <v>3025</v>
      </c>
      <c r="F130" s="23">
        <v>3048</v>
      </c>
      <c r="G130" s="22">
        <v>127</v>
      </c>
      <c r="I130" s="22">
        <v>3723</v>
      </c>
      <c r="J130" s="23">
        <v>3747</v>
      </c>
      <c r="K130" s="22">
        <v>127</v>
      </c>
      <c r="M130" s="22">
        <v>3718</v>
      </c>
      <c r="N130" s="23">
        <v>3747</v>
      </c>
      <c r="O130" s="22">
        <v>127</v>
      </c>
      <c r="Q130" s="22">
        <v>4033</v>
      </c>
      <c r="R130" s="23">
        <v>4064</v>
      </c>
      <c r="S130" s="22">
        <v>127</v>
      </c>
      <c r="U130" s="22">
        <v>4537</v>
      </c>
      <c r="V130" s="23">
        <v>4572</v>
      </c>
      <c r="W130" s="22">
        <v>127</v>
      </c>
      <c r="AO130" s="22">
        <v>4148</v>
      </c>
      <c r="AP130" s="23">
        <v>4180</v>
      </c>
      <c r="AQ130" s="22">
        <v>127</v>
      </c>
      <c r="AS130" s="22">
        <v>3507</v>
      </c>
      <c r="AT130" s="23">
        <v>3534</v>
      </c>
      <c r="AU130" s="22">
        <v>127</v>
      </c>
      <c r="AW130" s="22">
        <v>3933</v>
      </c>
      <c r="AX130" s="23">
        <v>3963</v>
      </c>
      <c r="AY130" s="22">
        <v>127</v>
      </c>
      <c r="BA130" s="22">
        <v>3256</v>
      </c>
      <c r="BB130" s="23">
        <v>3280</v>
      </c>
      <c r="BC130" s="22">
        <v>127</v>
      </c>
      <c r="BE130" s="22">
        <v>3518</v>
      </c>
      <c r="BF130" s="23">
        <v>3545</v>
      </c>
      <c r="BG130" s="22">
        <v>127</v>
      </c>
      <c r="BI130" s="126">
        <v>4148</v>
      </c>
      <c r="BJ130" s="127">
        <v>4180</v>
      </c>
      <c r="BK130" s="22">
        <v>127</v>
      </c>
      <c r="BU130" s="22">
        <v>3256</v>
      </c>
      <c r="BV130" s="127">
        <v>3280</v>
      </c>
      <c r="BW130" s="22">
        <v>127</v>
      </c>
      <c r="BY130" s="22">
        <v>3518</v>
      </c>
      <c r="BZ130" s="23">
        <v>3545</v>
      </c>
      <c r="CA130" s="22">
        <v>127</v>
      </c>
    </row>
    <row r="131" spans="1:79" x14ac:dyDescent="0.25">
      <c r="A131" s="22">
        <v>4065</v>
      </c>
      <c r="B131" s="23">
        <v>4096</v>
      </c>
      <c r="C131" s="22">
        <v>128</v>
      </c>
      <c r="E131" s="22">
        <v>3049</v>
      </c>
      <c r="F131" s="23">
        <v>3072</v>
      </c>
      <c r="G131" s="22">
        <v>128</v>
      </c>
      <c r="I131" s="22">
        <v>3753</v>
      </c>
      <c r="J131" s="23">
        <v>3776</v>
      </c>
      <c r="K131" s="22">
        <v>128</v>
      </c>
      <c r="M131" s="22">
        <v>3748</v>
      </c>
      <c r="N131" s="23">
        <v>3776</v>
      </c>
      <c r="O131" s="22">
        <v>128</v>
      </c>
      <c r="Q131" s="22">
        <v>4065</v>
      </c>
      <c r="R131" s="23">
        <v>4096</v>
      </c>
      <c r="S131" s="22">
        <v>128</v>
      </c>
      <c r="U131" s="22">
        <v>4573</v>
      </c>
      <c r="V131" s="23">
        <v>4608</v>
      </c>
      <c r="W131" s="22">
        <v>128</v>
      </c>
      <c r="AO131" s="22">
        <v>4181</v>
      </c>
      <c r="AP131" s="23">
        <v>4213</v>
      </c>
      <c r="AQ131" s="22">
        <v>128</v>
      </c>
      <c r="AS131" s="22">
        <v>3535</v>
      </c>
      <c r="AT131" s="23">
        <v>3562</v>
      </c>
      <c r="AU131" s="22">
        <v>128</v>
      </c>
      <c r="AW131" s="22">
        <v>3964</v>
      </c>
      <c r="AX131" s="23">
        <v>3994</v>
      </c>
      <c r="AY131" s="22">
        <v>128</v>
      </c>
      <c r="BA131" s="22">
        <v>3281</v>
      </c>
      <c r="BB131" s="23">
        <v>3306</v>
      </c>
      <c r="BC131" s="22">
        <v>128</v>
      </c>
      <c r="BE131" s="22">
        <v>3546</v>
      </c>
      <c r="BF131" s="23">
        <v>3573</v>
      </c>
      <c r="BG131" s="22">
        <v>128</v>
      </c>
      <c r="BI131" s="126">
        <v>4181</v>
      </c>
      <c r="BJ131" s="127">
        <v>4213</v>
      </c>
      <c r="BK131" s="22">
        <v>128</v>
      </c>
      <c r="BU131" s="22">
        <v>3281</v>
      </c>
      <c r="BV131" s="127">
        <v>3306</v>
      </c>
      <c r="BW131" s="22">
        <v>128</v>
      </c>
      <c r="BY131" s="22">
        <v>3546</v>
      </c>
      <c r="BZ131" s="23">
        <v>3573</v>
      </c>
      <c r="CA131" s="22">
        <v>128</v>
      </c>
    </row>
    <row r="132" spans="1:79" x14ac:dyDescent="0.25">
      <c r="A132" s="22">
        <v>4097</v>
      </c>
      <c r="B132" s="23">
        <v>4128</v>
      </c>
      <c r="C132" s="22">
        <v>129</v>
      </c>
      <c r="E132" s="22">
        <v>3073</v>
      </c>
      <c r="F132" s="23">
        <v>3096</v>
      </c>
      <c r="G132" s="22">
        <v>129</v>
      </c>
      <c r="I132" s="22">
        <v>3782</v>
      </c>
      <c r="J132" s="23">
        <v>3806</v>
      </c>
      <c r="K132" s="22">
        <v>129</v>
      </c>
      <c r="M132" s="22">
        <v>3777</v>
      </c>
      <c r="N132" s="23">
        <v>3806</v>
      </c>
      <c r="O132" s="22">
        <v>129</v>
      </c>
      <c r="Q132" s="22">
        <v>4097</v>
      </c>
      <c r="R132" s="23">
        <v>4128</v>
      </c>
      <c r="S132" s="22">
        <v>129</v>
      </c>
      <c r="U132" s="22">
        <v>4609</v>
      </c>
      <c r="V132" s="23">
        <v>4644</v>
      </c>
      <c r="W132" s="22">
        <v>129</v>
      </c>
      <c r="AO132" s="22">
        <v>4214</v>
      </c>
      <c r="AP132" s="23">
        <v>4246</v>
      </c>
      <c r="AQ132" s="22">
        <v>129</v>
      </c>
      <c r="AS132" s="22">
        <v>3563</v>
      </c>
      <c r="AT132" s="23">
        <v>3590</v>
      </c>
      <c r="AU132" s="22">
        <v>129</v>
      </c>
      <c r="AW132" s="22">
        <v>3995</v>
      </c>
      <c r="AX132" s="23">
        <v>4025</v>
      </c>
      <c r="AY132" s="22">
        <v>129</v>
      </c>
      <c r="BA132" s="22">
        <v>3307</v>
      </c>
      <c r="BB132" s="23">
        <v>3332</v>
      </c>
      <c r="BC132" s="22">
        <v>129</v>
      </c>
      <c r="BE132" s="22">
        <v>3574</v>
      </c>
      <c r="BF132" s="23">
        <v>3601</v>
      </c>
      <c r="BG132" s="22">
        <v>129</v>
      </c>
      <c r="BI132" s="126">
        <v>4214</v>
      </c>
      <c r="BJ132" s="127">
        <v>4246</v>
      </c>
      <c r="BK132" s="22">
        <v>129</v>
      </c>
      <c r="BU132" s="22">
        <v>3307</v>
      </c>
      <c r="BV132" s="127">
        <v>3332</v>
      </c>
      <c r="BW132" s="22">
        <v>129</v>
      </c>
      <c r="BY132" s="22">
        <v>3574</v>
      </c>
      <c r="BZ132" s="23">
        <v>3601</v>
      </c>
      <c r="CA132" s="22">
        <v>129</v>
      </c>
    </row>
    <row r="133" spans="1:79" x14ac:dyDescent="0.25">
      <c r="A133" s="22">
        <v>4129</v>
      </c>
      <c r="B133" s="23">
        <v>4160</v>
      </c>
      <c r="C133" s="22">
        <v>130</v>
      </c>
      <c r="E133" s="22">
        <v>3097</v>
      </c>
      <c r="F133" s="23">
        <v>3120</v>
      </c>
      <c r="G133" s="22">
        <v>130</v>
      </c>
      <c r="I133" s="22">
        <v>3812</v>
      </c>
      <c r="J133" s="23">
        <v>3835</v>
      </c>
      <c r="K133" s="22">
        <v>130</v>
      </c>
      <c r="M133" s="22">
        <v>3807</v>
      </c>
      <c r="N133" s="23">
        <v>3835</v>
      </c>
      <c r="O133" s="22">
        <v>130</v>
      </c>
      <c r="Q133" s="22">
        <v>4129</v>
      </c>
      <c r="R133" s="23">
        <v>4160</v>
      </c>
      <c r="S133" s="22">
        <v>130</v>
      </c>
      <c r="U133" s="22">
        <v>4645</v>
      </c>
      <c r="V133" s="23">
        <v>4680</v>
      </c>
      <c r="W133" s="22">
        <v>130</v>
      </c>
      <c r="AO133" s="22">
        <v>4247</v>
      </c>
      <c r="AP133" s="23">
        <v>4279</v>
      </c>
      <c r="AQ133" s="22">
        <v>130</v>
      </c>
      <c r="AS133" s="22">
        <v>3591</v>
      </c>
      <c r="AT133" s="23">
        <v>3617</v>
      </c>
      <c r="AU133" s="22">
        <v>130</v>
      </c>
      <c r="AW133" s="22">
        <v>4026</v>
      </c>
      <c r="AX133" s="23">
        <v>4056</v>
      </c>
      <c r="AY133" s="22">
        <v>130</v>
      </c>
      <c r="BA133" s="22">
        <v>3333</v>
      </c>
      <c r="BB133" s="23">
        <v>3358</v>
      </c>
      <c r="BC133" s="22">
        <v>130</v>
      </c>
      <c r="BE133" s="22">
        <v>3602</v>
      </c>
      <c r="BF133" s="23">
        <v>3629</v>
      </c>
      <c r="BG133" s="22">
        <v>130</v>
      </c>
      <c r="BI133" s="126">
        <v>4247</v>
      </c>
      <c r="BJ133" s="127">
        <v>4279</v>
      </c>
      <c r="BK133" s="22">
        <v>130</v>
      </c>
      <c r="BU133" s="22">
        <v>3333</v>
      </c>
      <c r="BV133" s="127">
        <v>3358</v>
      </c>
      <c r="BW133" s="22">
        <v>130</v>
      </c>
      <c r="BY133" s="22">
        <v>3602</v>
      </c>
      <c r="BZ133" s="23">
        <v>3629</v>
      </c>
      <c r="CA133" s="22">
        <v>130</v>
      </c>
    </row>
    <row r="134" spans="1:79" x14ac:dyDescent="0.25">
      <c r="U134" s="22">
        <v>4681</v>
      </c>
      <c r="V134" s="23">
        <v>4716</v>
      </c>
      <c r="W134" s="22">
        <v>131</v>
      </c>
      <c r="AO134" s="22">
        <v>4280</v>
      </c>
      <c r="AP134" s="23">
        <v>4312</v>
      </c>
      <c r="AQ134" s="22">
        <v>131</v>
      </c>
      <c r="AS134" s="22">
        <v>3618</v>
      </c>
      <c r="AT134" s="23">
        <v>3645</v>
      </c>
      <c r="AU134" s="22">
        <v>131</v>
      </c>
      <c r="AW134" s="22">
        <v>4057</v>
      </c>
      <c r="AX134" s="23">
        <v>4088</v>
      </c>
      <c r="AY134" s="22">
        <v>131</v>
      </c>
      <c r="BA134" s="22">
        <v>3359</v>
      </c>
      <c r="BB134" s="23">
        <v>3384</v>
      </c>
      <c r="BC134" s="22">
        <v>131</v>
      </c>
      <c r="BE134" s="22">
        <v>3630</v>
      </c>
      <c r="BF134" s="23">
        <v>3657</v>
      </c>
      <c r="BG134" s="22">
        <v>131</v>
      </c>
      <c r="BI134" s="126">
        <v>4280</v>
      </c>
      <c r="BJ134" s="127">
        <v>4312</v>
      </c>
      <c r="BK134" s="22">
        <v>131</v>
      </c>
      <c r="BU134" s="22">
        <v>3359</v>
      </c>
      <c r="BV134" s="127">
        <v>3384</v>
      </c>
      <c r="BW134" s="22">
        <v>131</v>
      </c>
      <c r="BY134" s="22">
        <v>3630</v>
      </c>
      <c r="BZ134" s="23">
        <v>3657</v>
      </c>
      <c r="CA134" s="22">
        <v>131</v>
      </c>
    </row>
    <row r="135" spans="1:79" x14ac:dyDescent="0.25">
      <c r="AO135" s="22">
        <v>4313</v>
      </c>
      <c r="AP135" s="23">
        <v>4345</v>
      </c>
      <c r="AQ135" s="22">
        <v>132</v>
      </c>
      <c r="AS135" s="22">
        <v>3646</v>
      </c>
      <c r="AT135" s="23">
        <v>3673</v>
      </c>
      <c r="AU135" s="22">
        <v>132</v>
      </c>
      <c r="AW135" s="22">
        <v>4089</v>
      </c>
      <c r="AX135" s="23">
        <v>4119</v>
      </c>
      <c r="AY135" s="22">
        <v>132</v>
      </c>
      <c r="BA135" s="22">
        <v>3385</v>
      </c>
      <c r="BB135" s="23">
        <v>3410</v>
      </c>
      <c r="BC135" s="22">
        <v>132</v>
      </c>
      <c r="BE135" s="22">
        <v>3658</v>
      </c>
      <c r="BF135" s="23">
        <v>3685</v>
      </c>
      <c r="BG135" s="22">
        <v>132</v>
      </c>
      <c r="BI135" s="126">
        <v>4313</v>
      </c>
      <c r="BJ135" s="127">
        <v>4345</v>
      </c>
      <c r="BK135" s="22">
        <v>132</v>
      </c>
      <c r="BU135" s="22">
        <v>3385</v>
      </c>
      <c r="BV135" s="127">
        <v>3410</v>
      </c>
      <c r="BW135" s="22">
        <v>132</v>
      </c>
      <c r="BY135" s="22">
        <v>3658</v>
      </c>
      <c r="BZ135" s="23">
        <v>3685</v>
      </c>
      <c r="CA135" s="22">
        <v>132</v>
      </c>
    </row>
    <row r="136" spans="1:79" x14ac:dyDescent="0.25">
      <c r="AO136" s="22">
        <v>4346</v>
      </c>
      <c r="AP136" s="23">
        <v>4377</v>
      </c>
      <c r="AQ136" s="22">
        <v>133</v>
      </c>
      <c r="AS136" s="22">
        <v>3674</v>
      </c>
      <c r="AT136" s="23">
        <v>3701</v>
      </c>
      <c r="AU136" s="22">
        <v>133</v>
      </c>
      <c r="AW136" s="22">
        <v>4120</v>
      </c>
      <c r="AX136" s="23">
        <v>4150</v>
      </c>
      <c r="AY136" s="22">
        <v>133</v>
      </c>
      <c r="BA136" s="22">
        <v>3411</v>
      </c>
      <c r="BB136" s="23">
        <v>3435</v>
      </c>
      <c r="BC136" s="22">
        <v>133</v>
      </c>
      <c r="BE136" s="22">
        <v>3686</v>
      </c>
      <c r="BF136" s="23">
        <v>3712</v>
      </c>
      <c r="BG136" s="22">
        <v>133</v>
      </c>
      <c r="BI136" s="126">
        <v>4346</v>
      </c>
      <c r="BJ136" s="127">
        <v>4377</v>
      </c>
      <c r="BK136" s="22">
        <v>133</v>
      </c>
      <c r="BU136" s="22">
        <v>3411</v>
      </c>
      <c r="BV136" s="127">
        <v>3435</v>
      </c>
      <c r="BW136" s="22">
        <v>133</v>
      </c>
      <c r="BY136" s="22">
        <v>3686</v>
      </c>
      <c r="BZ136" s="23">
        <v>3712</v>
      </c>
      <c r="CA136" s="22">
        <v>133</v>
      </c>
    </row>
    <row r="137" spans="1:79" x14ac:dyDescent="0.25">
      <c r="AO137" s="22">
        <v>4378</v>
      </c>
      <c r="AP137" s="23">
        <v>4410</v>
      </c>
      <c r="AQ137" s="22">
        <v>134</v>
      </c>
      <c r="AS137" s="22">
        <v>3702</v>
      </c>
      <c r="AT137" s="23">
        <v>3729</v>
      </c>
      <c r="AU137" s="22">
        <v>134</v>
      </c>
      <c r="AW137" s="22">
        <v>4151</v>
      </c>
      <c r="AX137" s="23">
        <v>4181</v>
      </c>
      <c r="AY137" s="22">
        <v>134</v>
      </c>
      <c r="BA137" s="22">
        <v>3436</v>
      </c>
      <c r="BB137" s="23">
        <v>3461</v>
      </c>
      <c r="BC137" s="22">
        <v>134</v>
      </c>
      <c r="BE137" s="22">
        <v>3713</v>
      </c>
      <c r="BF137" s="23">
        <v>3740</v>
      </c>
      <c r="BG137" s="22">
        <v>134</v>
      </c>
      <c r="BI137" s="126">
        <v>4378</v>
      </c>
      <c r="BJ137" s="127">
        <v>4410</v>
      </c>
      <c r="BK137" s="22">
        <v>134</v>
      </c>
      <c r="BU137" s="22">
        <v>3436</v>
      </c>
      <c r="BV137" s="127">
        <v>3461</v>
      </c>
      <c r="BW137" s="22">
        <v>134</v>
      </c>
      <c r="BY137" s="22">
        <v>3713</v>
      </c>
      <c r="BZ137" s="23">
        <v>3740</v>
      </c>
      <c r="CA137" s="22">
        <v>134</v>
      </c>
    </row>
    <row r="138" spans="1:79" x14ac:dyDescent="0.25">
      <c r="AO138" s="22">
        <v>4411</v>
      </c>
      <c r="AP138" s="23">
        <v>4443</v>
      </c>
      <c r="AQ138" s="22">
        <v>135</v>
      </c>
      <c r="AS138" s="22">
        <v>3730</v>
      </c>
      <c r="AT138" s="23">
        <v>3756</v>
      </c>
      <c r="AU138" s="22">
        <v>135</v>
      </c>
      <c r="AW138" s="22">
        <v>4182</v>
      </c>
      <c r="AX138" s="23">
        <v>4212</v>
      </c>
      <c r="AY138" s="22">
        <v>135</v>
      </c>
      <c r="BA138" s="22">
        <v>3462</v>
      </c>
      <c r="BB138" s="23">
        <v>3487</v>
      </c>
      <c r="BC138" s="22">
        <v>135</v>
      </c>
      <c r="BE138" s="22">
        <v>3741</v>
      </c>
      <c r="BF138" s="23">
        <v>3768</v>
      </c>
      <c r="BG138" s="22">
        <v>135</v>
      </c>
      <c r="BI138" s="126">
        <v>4411</v>
      </c>
      <c r="BJ138" s="127">
        <v>4443</v>
      </c>
      <c r="BK138" s="22">
        <v>135</v>
      </c>
      <c r="BU138" s="22">
        <v>3462</v>
      </c>
      <c r="BV138" s="127">
        <v>3487</v>
      </c>
      <c r="BW138" s="22">
        <v>135</v>
      </c>
      <c r="BY138" s="22">
        <v>3741</v>
      </c>
      <c r="BZ138" s="23">
        <v>3768</v>
      </c>
      <c r="CA138" s="22">
        <v>135</v>
      </c>
    </row>
    <row r="139" spans="1:79" x14ac:dyDescent="0.25">
      <c r="AO139" s="22">
        <v>4444</v>
      </c>
      <c r="AP139" s="23">
        <v>4476</v>
      </c>
      <c r="AQ139" s="22">
        <v>136</v>
      </c>
      <c r="AS139" s="22">
        <v>3757</v>
      </c>
      <c r="AT139" s="23">
        <v>3784</v>
      </c>
      <c r="AU139" s="22">
        <v>136</v>
      </c>
      <c r="AW139" s="22">
        <v>4213</v>
      </c>
      <c r="AX139" s="23">
        <v>4244</v>
      </c>
      <c r="AY139" s="22">
        <v>136</v>
      </c>
      <c r="BA139" s="22">
        <v>3488</v>
      </c>
      <c r="BB139" s="23">
        <v>3513</v>
      </c>
      <c r="BC139" s="22">
        <v>136</v>
      </c>
      <c r="BE139" s="22">
        <v>3769</v>
      </c>
      <c r="BF139" s="23">
        <v>3796</v>
      </c>
      <c r="BG139" s="22">
        <v>136</v>
      </c>
      <c r="BI139" s="126">
        <v>4444</v>
      </c>
      <c r="BJ139" s="127">
        <v>4476</v>
      </c>
      <c r="BK139" s="22">
        <v>136</v>
      </c>
      <c r="BU139" s="22">
        <v>3488</v>
      </c>
      <c r="BV139" s="127">
        <v>3513</v>
      </c>
      <c r="BW139" s="22">
        <v>136</v>
      </c>
      <c r="BY139" s="22">
        <v>3769</v>
      </c>
      <c r="BZ139" s="23">
        <v>3796</v>
      </c>
      <c r="CA139" s="22">
        <v>136</v>
      </c>
    </row>
    <row r="140" spans="1:79" x14ac:dyDescent="0.25">
      <c r="AO140" s="22">
        <v>4477</v>
      </c>
      <c r="AP140" s="23">
        <v>4509</v>
      </c>
      <c r="AQ140" s="22">
        <v>137</v>
      </c>
      <c r="AS140" s="22">
        <v>3785</v>
      </c>
      <c r="AT140" s="23">
        <v>3812</v>
      </c>
      <c r="AU140" s="22">
        <v>137</v>
      </c>
      <c r="AW140" s="22">
        <v>4245</v>
      </c>
      <c r="AX140" s="23">
        <v>4275</v>
      </c>
      <c r="AY140" s="22">
        <v>137</v>
      </c>
      <c r="BA140" s="22">
        <v>3514</v>
      </c>
      <c r="BB140" s="23">
        <v>3539</v>
      </c>
      <c r="BC140" s="22">
        <v>137</v>
      </c>
      <c r="BE140" s="22">
        <v>3797</v>
      </c>
      <c r="BF140" s="23">
        <v>3824</v>
      </c>
      <c r="BG140" s="22">
        <v>137</v>
      </c>
      <c r="BI140" s="126">
        <v>4477</v>
      </c>
      <c r="BJ140" s="127">
        <v>4509</v>
      </c>
      <c r="BK140" s="22">
        <v>137</v>
      </c>
      <c r="BU140" s="22">
        <v>3514</v>
      </c>
      <c r="BV140" s="127">
        <v>3539</v>
      </c>
      <c r="BW140" s="22">
        <v>137</v>
      </c>
      <c r="BY140" s="22">
        <v>3797</v>
      </c>
      <c r="BZ140" s="23">
        <v>3824</v>
      </c>
      <c r="CA140" s="22">
        <v>137</v>
      </c>
    </row>
    <row r="141" spans="1:79" x14ac:dyDescent="0.25">
      <c r="AO141" s="22">
        <v>4510</v>
      </c>
      <c r="AP141" s="23">
        <v>4542</v>
      </c>
      <c r="AQ141" s="22">
        <v>138</v>
      </c>
      <c r="AS141" s="22">
        <v>3813</v>
      </c>
      <c r="AT141" s="23">
        <v>3840</v>
      </c>
      <c r="AU141" s="22">
        <v>138</v>
      </c>
      <c r="AW141" s="22">
        <v>4276</v>
      </c>
      <c r="AX141" s="23">
        <v>4306</v>
      </c>
      <c r="AY141" s="22">
        <v>138</v>
      </c>
      <c r="BA141" s="22">
        <v>3540</v>
      </c>
      <c r="BB141" s="23">
        <v>3565</v>
      </c>
      <c r="BC141" s="22">
        <v>138</v>
      </c>
      <c r="BE141" s="22">
        <v>3825</v>
      </c>
      <c r="BF141" s="23">
        <v>3852</v>
      </c>
      <c r="BG141" s="22">
        <v>138</v>
      </c>
      <c r="BI141" s="126">
        <v>4510</v>
      </c>
      <c r="BJ141" s="127">
        <v>4542</v>
      </c>
      <c r="BK141" s="22">
        <v>138</v>
      </c>
      <c r="BU141" s="22">
        <v>3540</v>
      </c>
      <c r="BV141" s="127">
        <v>3565</v>
      </c>
      <c r="BW141" s="22">
        <v>138</v>
      </c>
      <c r="BY141" s="22">
        <v>3825</v>
      </c>
      <c r="BZ141" s="23">
        <v>3852</v>
      </c>
      <c r="CA141" s="22">
        <v>138</v>
      </c>
    </row>
    <row r="142" spans="1:79" x14ac:dyDescent="0.25">
      <c r="AO142" s="22">
        <v>4543</v>
      </c>
      <c r="AP142" s="23">
        <v>4575</v>
      </c>
      <c r="AQ142" s="22">
        <v>139</v>
      </c>
      <c r="AS142" s="22">
        <v>3841</v>
      </c>
      <c r="AT142" s="23">
        <v>3868</v>
      </c>
      <c r="AU142" s="22">
        <v>139</v>
      </c>
      <c r="AW142" s="22">
        <v>4307</v>
      </c>
      <c r="AX142" s="23">
        <v>4337</v>
      </c>
      <c r="AY142" s="22">
        <v>139</v>
      </c>
      <c r="BA142" s="22">
        <v>3566</v>
      </c>
      <c r="BB142" s="23">
        <v>3590</v>
      </c>
      <c r="BC142" s="22">
        <v>139</v>
      </c>
      <c r="BE142" s="22">
        <v>3853</v>
      </c>
      <c r="BF142" s="23">
        <v>3880</v>
      </c>
      <c r="BG142" s="22">
        <v>139</v>
      </c>
      <c r="BI142" s="126">
        <v>4543</v>
      </c>
      <c r="BJ142" s="127">
        <v>4575</v>
      </c>
      <c r="BK142" s="22">
        <v>139</v>
      </c>
      <c r="BU142" s="22">
        <v>3566</v>
      </c>
      <c r="BV142" s="127">
        <v>3590</v>
      </c>
      <c r="BW142" s="22">
        <v>139</v>
      </c>
      <c r="BY142" s="22">
        <v>3853</v>
      </c>
      <c r="BZ142" s="23">
        <v>3880</v>
      </c>
      <c r="CA142" s="22">
        <v>139</v>
      </c>
    </row>
    <row r="143" spans="1:79" x14ac:dyDescent="0.25">
      <c r="AO143" s="22">
        <v>4576</v>
      </c>
      <c r="AP143" s="23">
        <v>4608</v>
      </c>
      <c r="AQ143" s="22">
        <v>140</v>
      </c>
      <c r="AS143" s="22">
        <v>3869</v>
      </c>
      <c r="AT143" s="23">
        <v>3896</v>
      </c>
      <c r="AU143" s="22">
        <v>140</v>
      </c>
      <c r="AW143" s="22">
        <v>4338</v>
      </c>
      <c r="AX143" s="23">
        <v>4368</v>
      </c>
      <c r="AY143" s="22">
        <v>140</v>
      </c>
      <c r="BA143" s="22">
        <v>3591</v>
      </c>
      <c r="BB143" s="23">
        <v>3616</v>
      </c>
      <c r="BC143" s="22">
        <v>140</v>
      </c>
      <c r="BE143" s="22">
        <v>3881</v>
      </c>
      <c r="BF143" s="23">
        <v>3908</v>
      </c>
      <c r="BG143" s="22">
        <v>140</v>
      </c>
      <c r="BI143" s="126">
        <v>4576</v>
      </c>
      <c r="BJ143" s="127">
        <v>4608</v>
      </c>
      <c r="BK143" s="22">
        <v>140</v>
      </c>
      <c r="BU143" s="22">
        <v>3591</v>
      </c>
      <c r="BV143" s="127">
        <v>3616</v>
      </c>
      <c r="BW143" s="22">
        <v>140</v>
      </c>
      <c r="BY143" s="22">
        <v>3881</v>
      </c>
      <c r="BZ143" s="23">
        <v>3908</v>
      </c>
      <c r="CA143" s="22">
        <v>140</v>
      </c>
    </row>
  </sheetData>
  <mergeCells count="20">
    <mergeCell ref="AS1:AU1"/>
    <mergeCell ref="A1:C1"/>
    <mergeCell ref="E1:G1"/>
    <mergeCell ref="I1:K1"/>
    <mergeCell ref="M1:O1"/>
    <mergeCell ref="Q1:S1"/>
    <mergeCell ref="U1:W1"/>
    <mergeCell ref="Y1:AA1"/>
    <mergeCell ref="AC1:AE1"/>
    <mergeCell ref="AG1:AI1"/>
    <mergeCell ref="AK1:AM1"/>
    <mergeCell ref="AO1:AQ1"/>
    <mergeCell ref="BU1:BW1"/>
    <mergeCell ref="BY1:CA1"/>
    <mergeCell ref="AW1:AY1"/>
    <mergeCell ref="BA1:BC1"/>
    <mergeCell ref="BE1:BG1"/>
    <mergeCell ref="BI1:BK1"/>
    <mergeCell ref="BM1:BO1"/>
    <mergeCell ref="BQ1:B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topLeftCell="I1" workbookViewId="0">
      <pane ySplit="1" topLeftCell="A2" activePane="bottomLeft" state="frozen"/>
      <selection activeCell="L1" sqref="L1"/>
      <selection pane="bottomLeft" activeCell="A4" sqref="A4:XFD4"/>
    </sheetView>
  </sheetViews>
  <sheetFormatPr defaultRowHeight="15" x14ac:dyDescent="0.25"/>
  <cols>
    <col min="1" max="1" width="20.140625" bestFit="1" customWidth="1"/>
    <col min="3" max="3" width="10.140625" bestFit="1" customWidth="1"/>
    <col min="4" max="28" width="8.85546875" customWidth="1"/>
    <col min="30" max="30" width="2.7109375" customWidth="1"/>
    <col min="36" max="36" width="10.7109375" customWidth="1"/>
    <col min="37" max="37" width="3.7109375" customWidth="1"/>
    <col min="39" max="39" width="20.140625" bestFit="1" customWidth="1"/>
  </cols>
  <sheetData>
    <row r="1" spans="1:40" s="57" customFormat="1" ht="45" x14ac:dyDescent="0.25">
      <c r="A1" s="56" t="s">
        <v>0</v>
      </c>
      <c r="B1" s="56" t="s">
        <v>118</v>
      </c>
      <c r="C1" s="56" t="s">
        <v>119</v>
      </c>
      <c r="D1" s="39" t="s">
        <v>122</v>
      </c>
      <c r="E1" s="39" t="s">
        <v>123</v>
      </c>
      <c r="F1" s="40" t="s">
        <v>124</v>
      </c>
      <c r="G1" s="40" t="s">
        <v>125</v>
      </c>
      <c r="H1" s="40" t="s">
        <v>126</v>
      </c>
      <c r="I1" s="39" t="s">
        <v>17</v>
      </c>
      <c r="J1" s="39" t="s">
        <v>18</v>
      </c>
      <c r="K1" s="39" t="s">
        <v>19</v>
      </c>
      <c r="L1" s="39" t="s">
        <v>20</v>
      </c>
      <c r="M1" s="39" t="s">
        <v>21</v>
      </c>
      <c r="N1" s="41" t="s">
        <v>22</v>
      </c>
      <c r="O1" s="39" t="s">
        <v>23</v>
      </c>
      <c r="P1" s="39" t="s">
        <v>24</v>
      </c>
      <c r="Q1" s="39" t="s">
        <v>25</v>
      </c>
      <c r="R1" s="41" t="s">
        <v>26</v>
      </c>
      <c r="S1" s="39" t="s">
        <v>27</v>
      </c>
      <c r="T1" s="39" t="s">
        <v>28</v>
      </c>
      <c r="U1" s="39" t="s">
        <v>29</v>
      </c>
      <c r="V1" s="41" t="s">
        <v>30</v>
      </c>
      <c r="W1" s="39" t="s">
        <v>31</v>
      </c>
      <c r="X1" s="39" t="s">
        <v>127</v>
      </c>
      <c r="Y1" s="39" t="s">
        <v>32</v>
      </c>
      <c r="Z1" s="41" t="s">
        <v>128</v>
      </c>
      <c r="AA1" s="41" t="s">
        <v>33</v>
      </c>
      <c r="AB1" s="41" t="s">
        <v>34</v>
      </c>
      <c r="AC1" s="41" t="s">
        <v>135</v>
      </c>
      <c r="AD1" s="41" t="s">
        <v>134</v>
      </c>
      <c r="AE1" s="39" t="s">
        <v>129</v>
      </c>
      <c r="AF1" s="39" t="s">
        <v>130</v>
      </c>
      <c r="AG1" s="39" t="s">
        <v>131</v>
      </c>
      <c r="AH1" s="39" t="s">
        <v>132</v>
      </c>
      <c r="AI1" s="39" t="s">
        <v>133</v>
      </c>
      <c r="AJ1" s="41" t="s">
        <v>136</v>
      </c>
      <c r="AK1" s="39" t="s">
        <v>134</v>
      </c>
      <c r="AL1" s="41" t="s">
        <v>35</v>
      </c>
      <c r="AM1" s="39" t="s">
        <v>0</v>
      </c>
      <c r="AN1" s="39" t="s">
        <v>147</v>
      </c>
    </row>
    <row r="2" spans="1:40" x14ac:dyDescent="0.25">
      <c r="A2" t="s">
        <v>15</v>
      </c>
      <c r="B2" t="s">
        <v>105</v>
      </c>
      <c r="C2" t="s">
        <v>120</v>
      </c>
      <c r="D2">
        <f>SUM('Position Simulator'!$C$10:$C$13)</f>
        <v>0</v>
      </c>
      <c r="E2">
        <f>IF('Position Simulator'!$C$6="t",SUM('Position Simulator'!$C$14:$C$16),SUM('Position Simulator'!$C$14:$C$15))</f>
        <v>0</v>
      </c>
      <c r="F2">
        <f>IF('Position Simulator'!$C$6="t",SUM('Position Simulator'!$F$10:$F$11),'Position Simulator'!$C$16+SUM('Position Simulator'!$F$10:$F$11))</f>
        <v>0</v>
      </c>
      <c r="G2">
        <f>IF(OR($A2="Magnet 1",$A2="Magnet 2"),0,SUM('Position Simulator'!$F$12:$F$13))</f>
        <v>0</v>
      </c>
      <c r="H2">
        <f>SUM('Position Simulator'!$F$12:$F$15)</f>
        <v>0</v>
      </c>
      <c r="I2">
        <f>IF($D2=0,0,VLOOKUP($D2,'All Schools'!A:C,3,TRUE))</f>
        <v>0</v>
      </c>
      <c r="J2" s="42">
        <f>IF($D2=0,0,IF($A2="PHBAO",VLOOKUP($D2,'All Schools'!I:K,3,TRUE),IF($A2="Desegregated/Receiver",VLOOKUP($D2,'All Schools'!A:C,3,TRUE),IF($A2="Magnet 2",VLOOKUP($D2,'All Schools'!M:O,3,TRUE),IF($A2="Magnet 1",VLOOKUP($D2,'All Schools'!Q:S,3,TRUE))))))</f>
        <v>0</v>
      </c>
      <c r="K2">
        <f>IF(AND($B2="t",OR($A2="PHBAO",$A2="Desegregated/Receiver")),0,J2-I2)</f>
        <v>0</v>
      </c>
      <c r="L2">
        <f>IF($D2=0,0,VLOOKUP($D2,'All Schools'!E:G,3,TRUE))</f>
        <v>0</v>
      </c>
      <c r="M2" s="43">
        <f t="shared" ref="M2" si="0">L2-J2</f>
        <v>0</v>
      </c>
      <c r="N2" s="43">
        <f t="shared" ref="N2" si="1">I2+K2+M2</f>
        <v>0</v>
      </c>
      <c r="O2">
        <f>IF($E2=0,0,VLOOKUP($E2,'All Schools'!U:W,3,TRUE))</f>
        <v>0</v>
      </c>
      <c r="P2" s="42">
        <f>IF($E2=0,0,IF($A2="PHBAO",VLOOKUP($E2,'All Schools'!Y:AA,3,TRUE),IF($A2="Desegregated/Receiver",VLOOKUP($E2,'All Schools'!AC:AE,3,TRUE),IF($A2="Magnet 2",VLOOKUP($E2,'All Schools'!AG:AI,3,TRUE),IF($A2="Magnet 1",VLOOKUP($E2,'All Schools'!AK:AM,3,TRUE))))))</f>
        <v>0</v>
      </c>
      <c r="Q2">
        <f>IF(AND($B2="t",OR($A2="PHBAO",$A2="Desegregated/Receiver")),0,P2-O2)</f>
        <v>0</v>
      </c>
      <c r="R2" s="43">
        <f t="shared" ref="R2:R18" si="2">O2+Q2</f>
        <v>0</v>
      </c>
      <c r="S2">
        <f>IF($F2=0,0,VLOOKUP($F2,'All Schools'!AO:AQ,3,TRUE))</f>
        <v>0</v>
      </c>
      <c r="T2" s="42">
        <f>IF($F2=0,0,IF($A2="PHBAO",VLOOKUP($F2,'All Schools'!AS:AU,3,TRUE),IF($A2="Desegregated/Receiver",VLOOKUP($F2,'All Schools'!AW:AY,3,TRUE),IF($A2="Magnet 2",VLOOKUP($F2,'All Schools'!BA:BC,3,TRUE),IF($A2="Magnet 1",VLOOKUP($F2,'All Schools'!BE:BG,3,TRUE))))))</f>
        <v>0</v>
      </c>
      <c r="U2">
        <f>IF(AND($B2="t",OR($A2="PHBAO",$A2="Desegregated/Receiver")),0,T2-S2)</f>
        <v>0</v>
      </c>
      <c r="V2" s="43">
        <f t="shared" ref="V2:V18" si="3">S2+U2</f>
        <v>0</v>
      </c>
      <c r="W2">
        <f>IF($H2=0,0,VLOOKUP($H2,'All Schools'!BI:BK,3,TRUE))</f>
        <v>0</v>
      </c>
      <c r="X2" s="42">
        <f>IF(OR($H2=0,$A2="PHBAO",$A2="Desegregated/Receiver"),0,IF($A2="Magnet 2",VLOOKUP($H2,'All Schools'!BU:BW,3,TRUE),IF($A2="Magnet 1",VLOOKUP($H2,'All Schools'!BY:CA,3,TRUE))))</f>
        <v>0</v>
      </c>
      <c r="Y2">
        <f>IF(OR($A2="Magnet 1", $A2="Magnet 2"), X2-W2,0)</f>
        <v>0</v>
      </c>
      <c r="Z2" s="43">
        <f t="shared" ref="Z2:Z18" si="4">W2+Y2</f>
        <v>0</v>
      </c>
      <c r="AA2">
        <f>IF(OR($G2=0,$A2="Magnet 2", $A2="Magnet 1"),0,IF(AND($B2="t",OR($A2="PHBAO",$A2="Desegregated/Receiver")),0,IF($A2="PHBAO",VLOOKUP($G2,'All Schools'!BM:BO,3,TRUE),IF($A2="Desegregated/Receiver",VLOOKUP($G2,'All Schools'!BQ:BS,3,TRUE)))))</f>
        <v>0</v>
      </c>
      <c r="AB2" s="43">
        <f t="shared" ref="AB2:AB18" si="5">W2+Y2+AA2</f>
        <v>0</v>
      </c>
      <c r="AC2" s="43">
        <f>N2+R2+V2+AB2</f>
        <v>0</v>
      </c>
      <c r="AE2">
        <f>IF(OR($B2="f",$A2="Magnet 1", $A2="Magnet 2"), 0, J2-I2)</f>
        <v>0</v>
      </c>
      <c r="AF2">
        <f>IF(OR($B2="f",$A2="Magnet 1",$A2="Magnet 2"),0,P2-O2)</f>
        <v>0</v>
      </c>
      <c r="AG2">
        <f>IF(OR($B2="f",$A2="Magnet 1",$A2="Magnet 2"),0,T2-S2)</f>
        <v>0</v>
      </c>
      <c r="AH2">
        <f>0</f>
        <v>0</v>
      </c>
      <c r="AI2">
        <f>IF(OR($G2=0,$A2="Magnet 2",$A2="Magnet 1",$B2="f"),0,IF($A2="PHBAO",VLOOKUP($G2,'All Schools'!BM:BO,3,TRUE),IF($A2="Desegregated/Receiver",VLOOKUP($G2,'All Schools'!BQ:BS,3,TRUE))))</f>
        <v>0</v>
      </c>
      <c r="AJ2">
        <f>SUM(AE2:AI2)</f>
        <v>0</v>
      </c>
      <c r="AL2">
        <f>AC2+AJ2</f>
        <v>0</v>
      </c>
      <c r="AM2" t="s">
        <v>15</v>
      </c>
      <c r="AN2" t="str">
        <f>CONCATENATE(AM2,B2,C2)</f>
        <v>Desegregated/ReceiverfNo</v>
      </c>
    </row>
    <row r="3" spans="1:40" x14ac:dyDescent="0.25">
      <c r="A3" t="s">
        <v>15</v>
      </c>
      <c r="B3" t="s">
        <v>117</v>
      </c>
      <c r="C3" t="s">
        <v>120</v>
      </c>
      <c r="D3">
        <f>SUM('Position Simulator'!$C$10:$C$13)</f>
        <v>0</v>
      </c>
      <c r="E3">
        <f>IF('Position Simulator'!$C$6="t",SUM('Position Simulator'!$C$14:$C$16),SUM('Position Simulator'!$C$14:$C$15))</f>
        <v>0</v>
      </c>
      <c r="F3">
        <f>IF('Position Simulator'!$C$6="t",SUM('Position Simulator'!$F$10:$F$11),'Position Simulator'!$C$16+SUM('Position Simulator'!$F$10:$F$11))</f>
        <v>0</v>
      </c>
      <c r="G3">
        <f>IF(OR($A3="Magnet 1",$A3="Magnet 2"),0,SUM('Position Simulator'!$F$12:$F$13))</f>
        <v>0</v>
      </c>
      <c r="H3">
        <f>SUM('Position Simulator'!$F$12:$F$15)</f>
        <v>0</v>
      </c>
      <c r="I3">
        <f>IF($D3=0,0,VLOOKUP($D3,'All Schools'!A:C,3,TRUE))</f>
        <v>0</v>
      </c>
      <c r="J3" s="42">
        <f>IF($D3=0,0,IF($A3="PHBAO",VLOOKUP($D3,'All Schools'!I:K,3,TRUE),IF($A3="Desegregated/Receiver",VLOOKUP($D3,'All Schools'!A:C,3,TRUE),IF($A3="Magnet 2",VLOOKUP($D3,'All Schools'!M:O,3,TRUE),IF($A3="Magnet 1",VLOOKUP($D3,'All Schools'!Q:S,3,TRUE))))))</f>
        <v>0</v>
      </c>
      <c r="K3">
        <f t="shared" ref="K3:K18" si="6">IF(AND($B3="t",OR($A3="PHBAO",$A3="Desegregated/Receiver")),0,J3-I3)</f>
        <v>0</v>
      </c>
      <c r="L3">
        <f>IF($D3=0,0,VLOOKUP($D3,'All Schools'!E:G,3,TRUE))</f>
        <v>0</v>
      </c>
      <c r="M3" s="43">
        <f t="shared" ref="M3:M18" si="7">L3-J3</f>
        <v>0</v>
      </c>
      <c r="N3" s="43">
        <f t="shared" ref="N3:N18" si="8">I3+K3+M3</f>
        <v>0</v>
      </c>
      <c r="O3">
        <f>IF($E3=0,0,VLOOKUP($E3,'All Schools'!U:W,3,TRUE))</f>
        <v>0</v>
      </c>
      <c r="P3" s="42">
        <f>IF($E3=0,0,IF($A3="PHBAO",VLOOKUP($E3,'All Schools'!Y:AA,3,TRUE),IF($A3="Desegregated/Receiver",VLOOKUP($E3,'All Schools'!AC:AE,3,TRUE),IF($A3="Magnet 2",VLOOKUP($E3,'All Schools'!AG:AI,3,TRUE),IF($A3="Magnet 1",VLOOKUP($E3,'All Schools'!AK:AM,3,TRUE))))))</f>
        <v>0</v>
      </c>
      <c r="Q3">
        <f t="shared" ref="Q3:Q18" si="9">IF(AND($B3="t",OR($A3="PHBAO",$A3="Desegregated/Receiver")),0,P3-O3)</f>
        <v>0</v>
      </c>
      <c r="R3" s="43">
        <f t="shared" si="2"/>
        <v>0</v>
      </c>
      <c r="S3">
        <f>IF($F3=0,0,VLOOKUP($F3,'All Schools'!AO:AQ,3,TRUE))</f>
        <v>0</v>
      </c>
      <c r="T3" s="42">
        <f>IF($F3=0,0,IF($A3="PHBAO",VLOOKUP($F3,'All Schools'!AS:AU,3,TRUE),IF($A3="Desegregated/Receiver",VLOOKUP($F3,'All Schools'!AW:AY,3,TRUE),IF($A3="Magnet 2",VLOOKUP($F3,'All Schools'!BA:BC,3,TRUE),IF($A3="Magnet 1",VLOOKUP($F3,'All Schools'!BE:BG,3,TRUE))))))</f>
        <v>0</v>
      </c>
      <c r="U3">
        <f t="shared" ref="U3:U18" si="10">IF(AND($B3="t",OR($A3="PHBAO",$A3="Desegregated/Receiver")),0,T3-S3)</f>
        <v>0</v>
      </c>
      <c r="V3" s="43">
        <f t="shared" si="3"/>
        <v>0</v>
      </c>
      <c r="W3">
        <f>IF($H3=0,0,VLOOKUP($H3,'All Schools'!BI:BK,3,TRUE))</f>
        <v>0</v>
      </c>
      <c r="X3" s="42">
        <f>IF(OR($H3=0,$A3="PHBAO",$A3="Desegregated/Receiver"),0,IF($A3="Magnet 2",VLOOKUP($H3,'All Schools'!BU:BW,3,TRUE),IF($A3="Magnet 1",VLOOKUP($H3,'All Schools'!BY:CA,3,TRUE))))</f>
        <v>0</v>
      </c>
      <c r="Y3">
        <f t="shared" ref="Y3:Y18" si="11">IF(OR($A3="Magnet 1", $A3="Magnet 2"), X3-W3,0)</f>
        <v>0</v>
      </c>
      <c r="Z3" s="43">
        <f t="shared" si="4"/>
        <v>0</v>
      </c>
      <c r="AA3">
        <f>IF(OR($G3=0,$A3="Magnet 2", $A3="Magnet 1"),0,IF(AND($B3="t",OR($A3="PHBAO",$A3="Desegregated/Receiver")),0,IF($A3="PHBAO",VLOOKUP($G3,'All Schools'!BM:BO,3,TRUE),IF($A3="Desegregated/Receiver",VLOOKUP($G3,'All Schools'!BQ:BS,3,TRUE)))))</f>
        <v>0</v>
      </c>
      <c r="AB3" s="43">
        <f t="shared" si="5"/>
        <v>0</v>
      </c>
      <c r="AC3" s="43">
        <f t="shared" ref="AC3:AC18" si="12">N3+R3+V3+AB3</f>
        <v>0</v>
      </c>
      <c r="AE3">
        <f t="shared" ref="AE3:AE18" si="13">IF(OR($B3="f",$A3="Magnet 1", $A3="Magnet 2"), 0, J3-I3)</f>
        <v>0</v>
      </c>
      <c r="AF3">
        <f t="shared" ref="AF3:AF18" si="14">IF(OR($B3="f",$A3="Magnet 1",$A3="Magnet 2"),0,P3-O3)</f>
        <v>0</v>
      </c>
      <c r="AG3">
        <f t="shared" ref="AG3:AG18" si="15">IF(OR($B3="f",$A3="Magnet 1",$A3="Magnet 2"),0,T3-S3)</f>
        <v>0</v>
      </c>
      <c r="AH3">
        <f>0</f>
        <v>0</v>
      </c>
      <c r="AI3">
        <f>IF(OR($G3=0,$A3="Magnet 2",$A3="Magnet 1",$B3="f"),0,IF($A3="PHBAO",VLOOKUP($G3,'All Schools'!BM:BO,3,TRUE),IF($A3="Desegregated/Receiver",VLOOKUP($G3,'All Schools'!BQ:BS,3,TRUE))))</f>
        <v>0</v>
      </c>
      <c r="AJ3">
        <f t="shared" ref="AJ3:AJ18" si="16">SUM(AE3:AI3)</f>
        <v>0</v>
      </c>
      <c r="AL3">
        <f t="shared" ref="AL3:AL18" si="17">AC3+AJ3</f>
        <v>0</v>
      </c>
      <c r="AM3" t="s">
        <v>15</v>
      </c>
      <c r="AN3" t="str">
        <f t="shared" ref="AN3:AN18" si="18">CONCATENATE(AM3,B3,C3)</f>
        <v>Desegregated/ReceivertNo</v>
      </c>
    </row>
    <row r="4" spans="1:40" x14ac:dyDescent="0.25">
      <c r="A4" t="s">
        <v>13</v>
      </c>
      <c r="B4" t="s">
        <v>105</v>
      </c>
      <c r="C4" t="s">
        <v>120</v>
      </c>
      <c r="D4">
        <f>SUM('Position Simulator'!$C$10:$C$13)</f>
        <v>0</v>
      </c>
      <c r="E4">
        <f>IF('Position Simulator'!$C$6="t",SUM('Position Simulator'!$C$14:$C$16),SUM('Position Simulator'!$C$14:$C$15))</f>
        <v>0</v>
      </c>
      <c r="F4">
        <f>IF('Position Simulator'!$C$6="t",SUM('Position Simulator'!$F$10:$F$11),'Position Simulator'!$C$16+SUM('Position Simulator'!$F$10:$F$11))</f>
        <v>0</v>
      </c>
      <c r="G4">
        <f>IF(OR($A4="Magnet 1",$A4="Magnet 2"),0,SUM('Position Simulator'!$F$12:$F$13))</f>
        <v>0</v>
      </c>
      <c r="H4">
        <f>SUM('Position Simulator'!$F$12:$F$15)</f>
        <v>0</v>
      </c>
      <c r="I4">
        <f>IF($D4=0,0,VLOOKUP($D4,'All Schools'!A:C,3,TRUE))</f>
        <v>0</v>
      </c>
      <c r="J4" s="42">
        <f>IF($D4=0,0,IF($A4="PHBAO",VLOOKUP($D4,'All Schools'!I:K,3,TRUE),IF($A4="Desegregated/Receiver",VLOOKUP($D4,'All Schools'!A:C,3,TRUE),IF($A4="Magnet 2",VLOOKUP($D4,'All Schools'!M:O,3,TRUE),IF($A4="Magnet 1",VLOOKUP($D4,'All Schools'!Q:S,3,TRUE))))))</f>
        <v>0</v>
      </c>
      <c r="K4">
        <f>IF(AND($B4="t",OR($A4="PHBAO",$A4="Desegregated/Receiver")),0,J4-I4)</f>
        <v>0</v>
      </c>
      <c r="L4">
        <f>IF($D4=0,0,VLOOKUP($D4,'All Schools'!E:G,3,TRUE))</f>
        <v>0</v>
      </c>
      <c r="M4" s="43">
        <f>L4-J4</f>
        <v>0</v>
      </c>
      <c r="N4" s="43">
        <f>I4+K4+M4</f>
        <v>0</v>
      </c>
      <c r="O4">
        <f>IF($E4=0,0,VLOOKUP($E4,'All Schools'!U:W,3,TRUE))</f>
        <v>0</v>
      </c>
      <c r="P4" s="42">
        <f>IF($E4=0,0,IF($A4="PHBAO",VLOOKUP($E4,'All Schools'!Y:AA,3,TRUE),IF($A4="Desegregated/Receiver",VLOOKUP($E4,'All Schools'!AC:AE,3,TRUE),IF($A4="Magnet 2",VLOOKUP($E4,'All Schools'!AG:AI,3,TRUE),IF($A4="Magnet 1",VLOOKUP($E4,'All Schools'!AK:AM,3,TRUE))))))</f>
        <v>0</v>
      </c>
      <c r="Q4">
        <f>IF(AND($B4="t",OR($A4="PHBAO",$A4="Desegregated/Receiver")),0,P4-O4)</f>
        <v>0</v>
      </c>
      <c r="R4" s="43">
        <f>O4+Q4</f>
        <v>0</v>
      </c>
      <c r="S4">
        <f>IF($F4=0,0,VLOOKUP($F4,'All Schools'!AO:AQ,3,TRUE))</f>
        <v>0</v>
      </c>
      <c r="T4" s="42">
        <f>IF($F4=0,0,IF($A4="PHBAO",VLOOKUP($F4,'All Schools'!AS:AU,3,TRUE),IF($A4="Desegregated/Receiver",VLOOKUP($F4,'All Schools'!AW:AY,3,TRUE),IF($A4="Magnet 2",VLOOKUP($F4,'All Schools'!BA:BC,3,TRUE),IF($A4="Magnet 1",VLOOKUP($F4,'All Schools'!BE:BG,3,TRUE))))))</f>
        <v>0</v>
      </c>
      <c r="U4">
        <f>IF(AND($B4="t",OR($A4="PHBAO",$A4="Desegregated/Receiver")),0,T4-S4)</f>
        <v>0</v>
      </c>
      <c r="V4" s="43">
        <f>S4+U4</f>
        <v>0</v>
      </c>
      <c r="W4">
        <f>IF($H4=0,0,VLOOKUP($H4,'All Schools'!BI:BK,3,TRUE))</f>
        <v>0</v>
      </c>
      <c r="X4" s="42">
        <f>IF(OR($H4=0,$A4="PHBAO",$A4="Desegregated/Receiver"),0,IF($A4="Magnet 2",VLOOKUP($H4,'All Schools'!BU:BW,3,TRUE),IF($A4="Magnet 1",VLOOKUP($H4,'All Schools'!BY:CA,3,TRUE))))</f>
        <v>0</v>
      </c>
      <c r="Y4">
        <f>IF(OR($A4="Magnet 1", $A4="Magnet 2"), X4-W4,0)</f>
        <v>0</v>
      </c>
      <c r="Z4" s="43">
        <f>W4+Y4</f>
        <v>0</v>
      </c>
      <c r="AA4">
        <f>IF(OR($G4=0,$A4="Magnet 2", $A4="Magnet 1"),0,IF(AND($B4="t",OR($A4="PHBAO",$A4="Desegregated/Receiver")),0,IF($A4="PHBAO",VLOOKUP($G4,'All Schools'!BM:BO,3,TRUE),IF($A4="Desegregated/Receiver",VLOOKUP($G4,'All Schools'!BQ:BS,3,TRUE)))))</f>
        <v>0</v>
      </c>
      <c r="AB4" s="43">
        <f>W4+Y4+AA4</f>
        <v>0</v>
      </c>
      <c r="AC4" s="43">
        <f>N4+R4+V4+AB4</f>
        <v>0</v>
      </c>
      <c r="AE4">
        <f>IF(OR($B4="f",$A4="Magnet 1", $A4="Magnet 2"), 0, J4-I4)</f>
        <v>0</v>
      </c>
      <c r="AF4">
        <f>IF(OR($B4="f",$A4="Magnet 1",$A4="Magnet 2"),0,P4-O4)</f>
        <v>0</v>
      </c>
      <c r="AG4">
        <f>IF(OR($B4="f",$A4="Magnet 1",$A4="Magnet 2"),0,T4-S4)</f>
        <v>0</v>
      </c>
      <c r="AH4">
        <f>0</f>
        <v>0</v>
      </c>
      <c r="AI4">
        <f>IF(OR($G4=0,$A4="Magnet 2",$A4="Magnet 1",$B4="f"),0,IF($A4="PHBAO",VLOOKUP($G4,'All Schools'!BM:BO,3,TRUE),IF($A4="Desegregated/Receiver",VLOOKUP($G4,'All Schools'!BQ:BS,3,TRUE))))</f>
        <v>0</v>
      </c>
      <c r="AJ4">
        <f>SUM(AE4:AI4)</f>
        <v>0</v>
      </c>
      <c r="AL4">
        <f>AC4+AJ4</f>
        <v>0</v>
      </c>
      <c r="AM4" t="s">
        <v>13</v>
      </c>
      <c r="AN4" t="str">
        <f t="shared" si="18"/>
        <v>PHBAOfNo</v>
      </c>
    </row>
    <row r="5" spans="1:40" x14ac:dyDescent="0.25">
      <c r="A5" t="s">
        <v>13</v>
      </c>
      <c r="B5" t="s">
        <v>117</v>
      </c>
      <c r="C5" t="s">
        <v>120</v>
      </c>
      <c r="D5">
        <f>SUM('Position Simulator'!$C$10:$C$13)</f>
        <v>0</v>
      </c>
      <c r="E5">
        <f>IF('Position Simulator'!$C$6="t",SUM('Position Simulator'!$C$14:$C$16),SUM('Position Simulator'!$C$14:$C$15))</f>
        <v>0</v>
      </c>
      <c r="F5">
        <f>IF('Position Simulator'!$C$6="t",SUM('Position Simulator'!$F$10:$F$11),'Position Simulator'!$C$16+SUM('Position Simulator'!$F$10:$F$11))</f>
        <v>0</v>
      </c>
      <c r="G5">
        <f>IF(OR($A5="Magnet 1",$A5="Magnet 2"),0,SUM('Position Simulator'!$F$12:$F$13))</f>
        <v>0</v>
      </c>
      <c r="H5">
        <f>SUM('Position Simulator'!$F$12:$F$15)</f>
        <v>0</v>
      </c>
      <c r="I5">
        <f>IF($D5=0,0,VLOOKUP($D5,'All Schools'!A:C,3,TRUE))</f>
        <v>0</v>
      </c>
      <c r="J5" s="42">
        <f>IF($D5=0,0,IF($A5="PHBAO",VLOOKUP($D5,'All Schools'!I:K,3,TRUE),IF($A5="Desegregated/Receiver",VLOOKUP($D5,'All Schools'!A:C,3,TRUE),IF($A5="Magnet 2",VLOOKUP($D5,'All Schools'!M:O,3,TRUE),IF($A5="Magnet 1",VLOOKUP($D5,'All Schools'!Q:S,3,TRUE))))))</f>
        <v>0</v>
      </c>
      <c r="K5">
        <f>IF(AND($B5="t",OR($A5="PHBAO",$A5="Desegregated/Receiver")),0,J5-I5)</f>
        <v>0</v>
      </c>
      <c r="L5">
        <f>IF($D5=0,0,VLOOKUP($D5,'All Schools'!E:G,3,TRUE))</f>
        <v>0</v>
      </c>
      <c r="M5" s="43">
        <f>L5-J5</f>
        <v>0</v>
      </c>
      <c r="N5" s="43">
        <f>I5+K5+M5</f>
        <v>0</v>
      </c>
      <c r="O5">
        <f>IF($E5=0,0,VLOOKUP($E5,'All Schools'!U:W,3,TRUE))</f>
        <v>0</v>
      </c>
      <c r="P5" s="42">
        <f>IF($E5=0,0,IF($A5="PHBAO",VLOOKUP($E5,'All Schools'!Y:AA,3,TRUE),IF($A5="Desegregated/Receiver",VLOOKUP($E5,'All Schools'!AC:AE,3,TRUE),IF($A5="Magnet 2",VLOOKUP($E5,'All Schools'!AG:AI,3,TRUE),IF($A5="Magnet 1",VLOOKUP($E5,'All Schools'!AK:AM,3,TRUE))))))</f>
        <v>0</v>
      </c>
      <c r="Q5">
        <f>IF(AND($B5="t",OR($A5="PHBAO",$A5="Desegregated/Receiver")),0,P5-O5)</f>
        <v>0</v>
      </c>
      <c r="R5" s="43">
        <f>O5+Q5</f>
        <v>0</v>
      </c>
      <c r="S5">
        <f>IF($F5=0,0,VLOOKUP($F5,'All Schools'!AO:AQ,3,TRUE))</f>
        <v>0</v>
      </c>
      <c r="T5" s="42">
        <f>IF($F5=0,0,IF($A5="PHBAO",VLOOKUP($F5,'All Schools'!AS:AU,3,TRUE),IF($A5="Desegregated/Receiver",VLOOKUP($F5,'All Schools'!AW:AY,3,TRUE),IF($A5="Magnet 2",VLOOKUP($F5,'All Schools'!BA:BC,3,TRUE),IF($A5="Magnet 1",VLOOKUP($F5,'All Schools'!BE:BG,3,TRUE))))))</f>
        <v>0</v>
      </c>
      <c r="U5">
        <f>IF(AND($B5="t",OR($A5="PHBAO",$A5="Desegregated/Receiver")),0,T5-S5)</f>
        <v>0</v>
      </c>
      <c r="V5" s="43">
        <f>S5+U5</f>
        <v>0</v>
      </c>
      <c r="W5">
        <f>IF($H5=0,0,VLOOKUP($H5,'All Schools'!BI:BK,3,TRUE))</f>
        <v>0</v>
      </c>
      <c r="X5" s="42">
        <f>IF(OR($H5=0,$A5="PHBAO",$A5="Desegregated/Receiver"),0,IF($A5="Magnet 2",VLOOKUP($H5,'All Schools'!BU:BW,3,TRUE),IF($A5="Magnet 1",VLOOKUP($H5,'All Schools'!BY:CA,3,TRUE))))</f>
        <v>0</v>
      </c>
      <c r="Y5">
        <f>IF(OR($A5="Magnet 1", $A5="Magnet 2"), X5-W5,0)</f>
        <v>0</v>
      </c>
      <c r="Z5" s="43">
        <f>W5+Y5</f>
        <v>0</v>
      </c>
      <c r="AA5">
        <f>IF(OR($G5=0,$A5="Magnet 2", $A5="Magnet 1"),0,IF(AND($B5="t",OR($A5="PHBAO",$A5="Desegregated/Receiver")),0,IF($A5="PHBAO",VLOOKUP($G5,'All Schools'!BM:BO,3,TRUE),IF($A5="Desegregated/Receiver",VLOOKUP($G5,'All Schools'!BQ:BS,3,TRUE)))))</f>
        <v>0</v>
      </c>
      <c r="AB5" s="43">
        <f>W5+Y5+AA5</f>
        <v>0</v>
      </c>
      <c r="AC5" s="43">
        <f>N5+R5+V5+AB5</f>
        <v>0</v>
      </c>
      <c r="AE5">
        <f>IF(OR($B5="f",$A5="Magnet 1", $A5="Magnet 2"), 0, J5-I5)</f>
        <v>0</v>
      </c>
      <c r="AF5">
        <f>IF(OR($B5="f",$A5="Magnet 1",$A5="Magnet 2"),0,P5-O5)</f>
        <v>0</v>
      </c>
      <c r="AG5">
        <f>IF(OR($B5="f",$A5="Magnet 1",$A5="Magnet 2"),0,T5-S5)</f>
        <v>0</v>
      </c>
      <c r="AH5">
        <f>0</f>
        <v>0</v>
      </c>
      <c r="AI5">
        <f>IF(OR($G5=0,$A5="Magnet 2",$A5="Magnet 1",$B5="f"),0,IF($A5="PHBAO",VLOOKUP($G5,'All Schools'!BM:BO,3,TRUE),IF($A5="Desegregated/Receiver",VLOOKUP($G5,'All Schools'!BQ:BS,3,TRUE))))</f>
        <v>0</v>
      </c>
      <c r="AJ5">
        <f>SUM(AE5:AI5)</f>
        <v>0</v>
      </c>
      <c r="AL5">
        <f>AC5+AJ5</f>
        <v>0</v>
      </c>
      <c r="AM5" t="s">
        <v>13</v>
      </c>
      <c r="AN5" t="str">
        <f t="shared" si="18"/>
        <v>PHBAOtNo</v>
      </c>
    </row>
    <row r="6" spans="1:40" x14ac:dyDescent="0.25">
      <c r="A6" t="s">
        <v>16</v>
      </c>
      <c r="B6" t="s">
        <v>105</v>
      </c>
      <c r="C6" t="s">
        <v>120</v>
      </c>
      <c r="D6">
        <f>SUM('Position Simulator'!$C$10:$C$13)</f>
        <v>0</v>
      </c>
      <c r="E6">
        <f>IF('Position Simulator'!$C$6="t",SUM('Position Simulator'!$C$14:$C$16),SUM('Position Simulator'!$C$14:$C$15))</f>
        <v>0</v>
      </c>
      <c r="F6">
        <f>IF('Position Simulator'!$C$6="t",SUM('Position Simulator'!$F$10:$F$11),'Position Simulator'!$C$16+SUM('Position Simulator'!$F$10:$F$11))</f>
        <v>0</v>
      </c>
      <c r="G6">
        <f>IF(OR($A6="Magnet 1",$A6="Magnet 2"),0,SUM('Position Simulator'!$F$12:$F$13))</f>
        <v>0</v>
      </c>
      <c r="H6">
        <f>SUM('Position Simulator'!$F$12:$F$15)</f>
        <v>0</v>
      </c>
      <c r="I6">
        <f>IF($D6=0,0,VLOOKUP($D6,'All Schools'!A:C,3,TRUE))</f>
        <v>0</v>
      </c>
      <c r="J6" s="42">
        <f>IF($D6=0,0,IF($A6="PHBAO",VLOOKUP($D6,'All Schools'!I:K,3,TRUE),IF($A6="Desegregated/Receiver",VLOOKUP($D6,'All Schools'!A:C,3,TRUE),IF($A6="Magnet 2",VLOOKUP($D6,'All Schools'!M:O,3,TRUE),IF($A6="Magnet 1",VLOOKUP($D6,'All Schools'!Q:S,3,TRUE))))))</f>
        <v>0</v>
      </c>
      <c r="K6">
        <f t="shared" si="6"/>
        <v>0</v>
      </c>
      <c r="L6">
        <f>IF($D6=0,0,VLOOKUP($D6,'All Schools'!E:G,3,TRUE))</f>
        <v>0</v>
      </c>
      <c r="M6" s="43">
        <f t="shared" si="7"/>
        <v>0</v>
      </c>
      <c r="N6" s="43">
        <f t="shared" si="8"/>
        <v>0</v>
      </c>
      <c r="O6">
        <f>IF($E6=0,0,VLOOKUP($E6,'All Schools'!U:W,3,TRUE))</f>
        <v>0</v>
      </c>
      <c r="P6" s="42">
        <f>IF($E6=0,0,IF($A6="PHBAO",VLOOKUP($E6,'All Schools'!Y:AA,3,TRUE),IF($A6="Desegregated/Receiver",VLOOKUP($E6,'All Schools'!AC:AE,3,TRUE),IF($A6="Magnet 2",VLOOKUP($E6,'All Schools'!AG:AI,3,TRUE),IF($A6="Magnet 1",VLOOKUP($E6,'All Schools'!AK:AM,3,TRUE))))))</f>
        <v>0</v>
      </c>
      <c r="Q6">
        <f t="shared" si="9"/>
        <v>0</v>
      </c>
      <c r="R6" s="43">
        <f t="shared" si="2"/>
        <v>0</v>
      </c>
      <c r="S6">
        <f>IF($F6=0,0,VLOOKUP($F6,'All Schools'!AO:AQ,3,TRUE))</f>
        <v>0</v>
      </c>
      <c r="T6" s="42">
        <f>IF($F6=0,0,IF($A6="PHBAO",VLOOKUP($F6,'All Schools'!AS:AU,3,TRUE),IF($A6="Desegregated/Receiver",VLOOKUP($F6,'All Schools'!AW:AY,3,TRUE),IF($A6="Magnet 2",VLOOKUP($F6,'All Schools'!BA:BC,3,TRUE),IF($A6="Magnet 1",VLOOKUP($F6,'All Schools'!BE:BG,3,TRUE))))))</f>
        <v>0</v>
      </c>
      <c r="U6">
        <f t="shared" si="10"/>
        <v>0</v>
      </c>
      <c r="V6" s="43">
        <f t="shared" si="3"/>
        <v>0</v>
      </c>
      <c r="W6">
        <f>IF($H6=0,0,VLOOKUP($H6,'All Schools'!BI:BK,3,TRUE))</f>
        <v>0</v>
      </c>
      <c r="X6" s="42">
        <f>IF(OR($H6=0,$A6="PHBAO",$A6="Desegregated/Receiver"),0,IF($A6="Magnet 2",VLOOKUP($H6,'All Schools'!BU:BW,3,TRUE),IF($A6="Magnet 1",VLOOKUP($H6,'All Schools'!BY:CA,3,TRUE))))</f>
        <v>0</v>
      </c>
      <c r="Y6">
        <f t="shared" si="11"/>
        <v>0</v>
      </c>
      <c r="Z6" s="43">
        <f t="shared" si="4"/>
        <v>0</v>
      </c>
      <c r="AA6">
        <f>IF(OR($G6=0,$A6="Magnet 2", $A6="Magnet 1"),0,IF(AND($B6="t",OR($A6="PHBAO",$A6="Desegregated/Receiver")),0,IF($A6="PHBAO",VLOOKUP($G6,'All Schools'!BM:BO,3,TRUE),IF($A6="Desegregated/Receiver",VLOOKUP($G6,'All Schools'!BQ:BS,3,TRUE)))))</f>
        <v>0</v>
      </c>
      <c r="AB6" s="43">
        <f t="shared" si="5"/>
        <v>0</v>
      </c>
      <c r="AC6" s="43">
        <f t="shared" si="12"/>
        <v>0</v>
      </c>
      <c r="AE6">
        <f t="shared" si="13"/>
        <v>0</v>
      </c>
      <c r="AF6">
        <f t="shared" si="14"/>
        <v>0</v>
      </c>
      <c r="AG6">
        <f t="shared" si="15"/>
        <v>0</v>
      </c>
      <c r="AH6">
        <f>0</f>
        <v>0</v>
      </c>
      <c r="AI6">
        <f>IF(OR($G6=0,$A6="Magnet 2",$A6="Magnet 1",$B6="f"),0,IF($A6="PHBAO",VLOOKUP($G6,'All Schools'!BM:BO,3,TRUE),IF($A6="Desegregated/Receiver",VLOOKUP($G6,'All Schools'!BQ:BS,3,TRUE))))</f>
        <v>0</v>
      </c>
      <c r="AJ6">
        <f t="shared" si="16"/>
        <v>0</v>
      </c>
      <c r="AL6">
        <f t="shared" si="17"/>
        <v>0</v>
      </c>
      <c r="AM6" t="s">
        <v>137</v>
      </c>
      <c r="AN6" t="str">
        <f t="shared" si="18"/>
        <v>Magnet IfNo</v>
      </c>
    </row>
    <row r="7" spans="1:40" x14ac:dyDescent="0.25">
      <c r="A7" t="s">
        <v>16</v>
      </c>
      <c r="B7" t="s">
        <v>117</v>
      </c>
      <c r="C7" t="s">
        <v>120</v>
      </c>
      <c r="D7">
        <f>SUM('Position Simulator'!$C$10:$C$13)</f>
        <v>0</v>
      </c>
      <c r="E7">
        <f>IF('Position Simulator'!$C$6="t",SUM('Position Simulator'!$C$14:$C$16),SUM('Position Simulator'!$C$14:$C$15))</f>
        <v>0</v>
      </c>
      <c r="F7">
        <f>IF('Position Simulator'!$C$6="t",SUM('Position Simulator'!$F$10:$F$11),'Position Simulator'!$C$16+SUM('Position Simulator'!$F$10:$F$11))</f>
        <v>0</v>
      </c>
      <c r="G7">
        <f>IF(OR($A7="Magnet 1",$A7="Magnet 2"),0,SUM('Position Simulator'!$F$12:$F$13))</f>
        <v>0</v>
      </c>
      <c r="H7">
        <f>SUM('Position Simulator'!$F$12:$F$15)</f>
        <v>0</v>
      </c>
      <c r="I7">
        <f>IF($D7=0,0,VLOOKUP($D7,'All Schools'!A:C,3,TRUE))</f>
        <v>0</v>
      </c>
      <c r="J7" s="42">
        <f>IF($D7=0,0,IF($A7="PHBAO",VLOOKUP($D7,'All Schools'!I:K,3,TRUE),IF($A7="Desegregated/Receiver",VLOOKUP($D7,'All Schools'!A:C,3,TRUE),IF($A7="Magnet 2",VLOOKUP($D7,'All Schools'!M:O,3,TRUE),IF($A7="Magnet 1",VLOOKUP($D7,'All Schools'!Q:S,3,TRUE))))))</f>
        <v>0</v>
      </c>
      <c r="K7">
        <f t="shared" si="6"/>
        <v>0</v>
      </c>
      <c r="L7">
        <f>IF($D7=0,0,VLOOKUP($D7,'All Schools'!E:G,3,TRUE))</f>
        <v>0</v>
      </c>
      <c r="M7" s="43">
        <f t="shared" si="7"/>
        <v>0</v>
      </c>
      <c r="N7" s="43">
        <f t="shared" si="8"/>
        <v>0</v>
      </c>
      <c r="O7">
        <f>IF($E7=0,0,VLOOKUP($E7,'All Schools'!U:W,3,TRUE))</f>
        <v>0</v>
      </c>
      <c r="P7" s="42">
        <f>IF($E7=0,0,IF($A7="PHBAO",VLOOKUP($E7,'All Schools'!Y:AA,3,TRUE),IF($A7="Desegregated/Receiver",VLOOKUP($E7,'All Schools'!AC:AE,3,TRUE),IF($A7="Magnet 2",VLOOKUP($E7,'All Schools'!AG:AI,3,TRUE),IF($A7="Magnet 1",VLOOKUP($E7,'All Schools'!AK:AM,3,TRUE))))))</f>
        <v>0</v>
      </c>
      <c r="Q7">
        <f t="shared" si="9"/>
        <v>0</v>
      </c>
      <c r="R7" s="43">
        <f t="shared" si="2"/>
        <v>0</v>
      </c>
      <c r="S7">
        <f>IF($F7=0,0,VLOOKUP($F7,'All Schools'!AO:AQ,3,TRUE))</f>
        <v>0</v>
      </c>
      <c r="T7" s="42">
        <f>IF($F7=0,0,IF($A7="PHBAO",VLOOKUP($F7,'All Schools'!AS:AU,3,TRUE),IF($A7="Desegregated/Receiver",VLOOKUP($F7,'All Schools'!AW:AY,3,TRUE),IF($A7="Magnet 2",VLOOKUP($F7,'All Schools'!BA:BC,3,TRUE),IF($A7="Magnet 1",VLOOKUP($F7,'All Schools'!BE:BG,3,TRUE))))))</f>
        <v>0</v>
      </c>
      <c r="U7">
        <f t="shared" si="10"/>
        <v>0</v>
      </c>
      <c r="V7" s="43">
        <f t="shared" si="3"/>
        <v>0</v>
      </c>
      <c r="W7">
        <f>IF($H7=0,0,VLOOKUP($H7,'All Schools'!BI:BK,3,TRUE))</f>
        <v>0</v>
      </c>
      <c r="X7" s="42">
        <f>IF(OR($H7=0,$A7="PHBAO",$A7="Desegregated/Receiver"),0,IF($A7="Magnet 2",VLOOKUP($H7,'All Schools'!BU:BW,3,TRUE),IF($A7="Magnet 1",VLOOKUP($H7,'All Schools'!BY:CA,3,TRUE))))</f>
        <v>0</v>
      </c>
      <c r="Y7">
        <f t="shared" si="11"/>
        <v>0</v>
      </c>
      <c r="Z7" s="43">
        <f t="shared" si="4"/>
        <v>0</v>
      </c>
      <c r="AA7">
        <f>IF(OR($G7=0,$A7="Magnet 2", $A7="Magnet 1"),0,IF(AND($B7="t",OR($A7="PHBAO",$A7="Desegregated/Receiver")),0,IF($A7="PHBAO",VLOOKUP($G7,'All Schools'!BM:BO,3,TRUE),IF($A7="Desegregated/Receiver",VLOOKUP($G7,'All Schools'!BQ:BS,3,TRUE)))))</f>
        <v>0</v>
      </c>
      <c r="AB7" s="43">
        <f t="shared" si="5"/>
        <v>0</v>
      </c>
      <c r="AC7" s="43">
        <f t="shared" si="12"/>
        <v>0</v>
      </c>
      <c r="AE7">
        <f t="shared" si="13"/>
        <v>0</v>
      </c>
      <c r="AF7">
        <f t="shared" si="14"/>
        <v>0</v>
      </c>
      <c r="AG7">
        <f t="shared" si="15"/>
        <v>0</v>
      </c>
      <c r="AH7">
        <f>0</f>
        <v>0</v>
      </c>
      <c r="AI7">
        <f>IF(OR($G7=0,$A7="Magnet 2",$A7="Magnet 1",$B7="f"),0,IF($A7="PHBAO",VLOOKUP($G7,'All Schools'!BM:BO,3,TRUE),IF($A7="Desegregated/Receiver",VLOOKUP($G7,'All Schools'!BQ:BS,3,TRUE))))</f>
        <v>0</v>
      </c>
      <c r="AJ7">
        <f t="shared" si="16"/>
        <v>0</v>
      </c>
      <c r="AL7">
        <f t="shared" si="17"/>
        <v>0</v>
      </c>
      <c r="AM7" t="s">
        <v>137</v>
      </c>
      <c r="AN7" t="str">
        <f t="shared" si="18"/>
        <v>Magnet ItNo</v>
      </c>
    </row>
    <row r="8" spans="1:40" x14ac:dyDescent="0.25">
      <c r="A8" t="s">
        <v>14</v>
      </c>
      <c r="B8" t="s">
        <v>105</v>
      </c>
      <c r="C8" t="s">
        <v>120</v>
      </c>
      <c r="D8">
        <f>SUM('Position Simulator'!$C$10:$C$13)</f>
        <v>0</v>
      </c>
      <c r="E8">
        <f>IF('Position Simulator'!$C$6="t",SUM('Position Simulator'!$C$14:$C$16),SUM('Position Simulator'!$C$14:$C$15))</f>
        <v>0</v>
      </c>
      <c r="F8">
        <f>IF('Position Simulator'!$C$6="t",SUM('Position Simulator'!$F$10:$F$11),'Position Simulator'!$C$16+SUM('Position Simulator'!$F$10:$F$11))</f>
        <v>0</v>
      </c>
      <c r="G8">
        <f>IF(OR($A8="Magnet 1",$A8="Magnet 2"),0,SUM('Position Simulator'!$F$12:$F$13))</f>
        <v>0</v>
      </c>
      <c r="H8">
        <f>SUM('Position Simulator'!$F$12:$F$15)</f>
        <v>0</v>
      </c>
      <c r="I8">
        <f>IF($D8=0,0,VLOOKUP($D8,'All Schools'!A:C,3,TRUE))</f>
        <v>0</v>
      </c>
      <c r="J8" s="42">
        <f>IF($D8=0,0,IF($A8="PHBAO",VLOOKUP($D8,'All Schools'!I:K,3,TRUE),IF($A8="Desegregated/Receiver",VLOOKUP($D8,'All Schools'!A:C,3,TRUE),IF($A8="Magnet 2",VLOOKUP($D8,'All Schools'!M:O,3,TRUE),IF($A8="Magnet 1",VLOOKUP($D8,'All Schools'!Q:S,3,TRUE))))))</f>
        <v>0</v>
      </c>
      <c r="K8">
        <f t="shared" si="6"/>
        <v>0</v>
      </c>
      <c r="L8">
        <f>IF($D8=0,0,VLOOKUP($D8,'All Schools'!E:G,3,TRUE))</f>
        <v>0</v>
      </c>
      <c r="M8" s="43">
        <f t="shared" si="7"/>
        <v>0</v>
      </c>
      <c r="N8" s="43">
        <f t="shared" si="8"/>
        <v>0</v>
      </c>
      <c r="O8">
        <f>IF($E8=0,0,VLOOKUP($E8,'All Schools'!U:W,3,TRUE))</f>
        <v>0</v>
      </c>
      <c r="P8" s="42">
        <f>IF($E8=0,0,IF($A8="PHBAO",VLOOKUP($E8,'All Schools'!Y:AA,3,TRUE),IF($A8="Desegregated/Receiver",VLOOKUP($E8,'All Schools'!AC:AE,3,TRUE),IF($A8="Magnet 2",VLOOKUP($E8,'All Schools'!AG:AI,3,TRUE),IF($A8="Magnet 1",VLOOKUP($E8,'All Schools'!AK:AM,3,TRUE))))))</f>
        <v>0</v>
      </c>
      <c r="Q8">
        <f t="shared" si="9"/>
        <v>0</v>
      </c>
      <c r="R8" s="43">
        <f t="shared" si="2"/>
        <v>0</v>
      </c>
      <c r="S8">
        <f>IF($F8=0,0,VLOOKUP($F8,'All Schools'!AO:AQ,3,TRUE))</f>
        <v>0</v>
      </c>
      <c r="T8" s="42">
        <f>IF($F8=0,0,IF($A8="PHBAO",VLOOKUP($F8,'All Schools'!AS:AU,3,TRUE),IF($A8="Desegregated/Receiver",VLOOKUP($F8,'All Schools'!AW:AY,3,TRUE),IF($A8="Magnet 2",VLOOKUP($F8,'All Schools'!BA:BC,3,TRUE),IF($A8="Magnet 1",VLOOKUP($F8,'All Schools'!BE:BG,3,TRUE))))))</f>
        <v>0</v>
      </c>
      <c r="U8">
        <f t="shared" si="10"/>
        <v>0</v>
      </c>
      <c r="V8" s="43">
        <f t="shared" si="3"/>
        <v>0</v>
      </c>
      <c r="W8">
        <f>IF($H8=0,0,VLOOKUP($H8,'All Schools'!BI:BK,3,TRUE))</f>
        <v>0</v>
      </c>
      <c r="X8" s="42">
        <f>IF(OR($H8=0,$A8="PHBAO",$A8="Desegregated/Receiver"),0,IF($A8="Magnet 2",VLOOKUP($H8,'All Schools'!BU:BW,3,TRUE),IF($A8="Magnet 1",VLOOKUP($H8,'All Schools'!BY:CA,3,TRUE))))</f>
        <v>0</v>
      </c>
      <c r="Y8">
        <f t="shared" si="11"/>
        <v>0</v>
      </c>
      <c r="Z8" s="43">
        <f t="shared" si="4"/>
        <v>0</v>
      </c>
      <c r="AA8">
        <f>IF(OR($G8=0,$A8="Magnet 2", $A8="Magnet 1"),0,IF(AND($B8="t",OR($A8="PHBAO",$A8="Desegregated/Receiver")),0,IF($A8="PHBAO",VLOOKUP($G8,'All Schools'!BM:BO,3,TRUE),IF($A8="Desegregated/Receiver",VLOOKUP($G8,'All Schools'!BQ:BS,3,TRUE)))))</f>
        <v>0</v>
      </c>
      <c r="AB8" s="43">
        <f t="shared" si="5"/>
        <v>0</v>
      </c>
      <c r="AC8" s="43">
        <f t="shared" si="12"/>
        <v>0</v>
      </c>
      <c r="AE8">
        <f t="shared" si="13"/>
        <v>0</v>
      </c>
      <c r="AF8">
        <f t="shared" si="14"/>
        <v>0</v>
      </c>
      <c r="AG8">
        <f t="shared" si="15"/>
        <v>0</v>
      </c>
      <c r="AH8">
        <f>0</f>
        <v>0</v>
      </c>
      <c r="AI8">
        <f>IF(OR($G8=0,$A8="Magnet 2",$A8="Magnet 1",$B8="f"),0,IF($A8="PHBAO",VLOOKUP($G8,'All Schools'!BM:BO,3,TRUE),IF($A8="Desegregated/Receiver",VLOOKUP($G8,'All Schools'!BQ:BS,3,TRUE))))</f>
        <v>0</v>
      </c>
      <c r="AJ8">
        <f t="shared" si="16"/>
        <v>0</v>
      </c>
      <c r="AL8">
        <f t="shared" si="17"/>
        <v>0</v>
      </c>
      <c r="AM8" t="s">
        <v>138</v>
      </c>
      <c r="AN8" t="str">
        <f t="shared" si="18"/>
        <v>Magnet IIfNo</v>
      </c>
    </row>
    <row r="9" spans="1:40" x14ac:dyDescent="0.25">
      <c r="A9" t="s">
        <v>14</v>
      </c>
      <c r="B9" t="s">
        <v>117</v>
      </c>
      <c r="C9" t="s">
        <v>120</v>
      </c>
      <c r="D9">
        <f>SUM('Position Simulator'!$C$10:$C$13)</f>
        <v>0</v>
      </c>
      <c r="E9">
        <f>IF('Position Simulator'!$C$6="t",SUM('Position Simulator'!$C$14:$C$16),SUM('Position Simulator'!$C$14:$C$15))</f>
        <v>0</v>
      </c>
      <c r="F9">
        <f>IF('Position Simulator'!$C$6="t",SUM('Position Simulator'!$F$10:$F$11),'Position Simulator'!$C$16+SUM('Position Simulator'!$F$10:$F$11))</f>
        <v>0</v>
      </c>
      <c r="G9">
        <f>IF(OR($A9="Magnet 1",$A9="Magnet 2"),0,SUM('Position Simulator'!$F$12:$F$13))</f>
        <v>0</v>
      </c>
      <c r="H9">
        <f>SUM('Position Simulator'!$F$12:$F$15)</f>
        <v>0</v>
      </c>
      <c r="I9">
        <f>IF($D9=0,0,VLOOKUP($D9,'All Schools'!A:C,3,TRUE))</f>
        <v>0</v>
      </c>
      <c r="J9" s="42">
        <f>IF($D9=0,0,IF($A9="PHBAO",VLOOKUP($D9,'All Schools'!I:K,3,TRUE),IF($A9="Desegregated/Receiver",VLOOKUP($D9,'All Schools'!A:C,3,TRUE),IF($A9="Magnet 2",VLOOKUP($D9,'All Schools'!M:O,3,TRUE),IF($A9="Magnet 1",VLOOKUP($D9,'All Schools'!Q:S,3,TRUE))))))</f>
        <v>0</v>
      </c>
      <c r="K9">
        <f t="shared" si="6"/>
        <v>0</v>
      </c>
      <c r="L9">
        <f>IF($D9=0,0,VLOOKUP($D9,'All Schools'!E:G,3,TRUE))</f>
        <v>0</v>
      </c>
      <c r="M9" s="43">
        <f t="shared" si="7"/>
        <v>0</v>
      </c>
      <c r="N9" s="43">
        <f t="shared" si="8"/>
        <v>0</v>
      </c>
      <c r="O9">
        <f>IF($E9=0,0,VLOOKUP($E9,'All Schools'!U:W,3,TRUE))</f>
        <v>0</v>
      </c>
      <c r="P9" s="42">
        <f>IF($E9=0,0,IF($A9="PHBAO",VLOOKUP($E9,'All Schools'!Y:AA,3,TRUE),IF($A9="Desegregated/Receiver",VLOOKUP($E9,'All Schools'!AC:AE,3,TRUE),IF($A9="Magnet 2",VLOOKUP($E9,'All Schools'!AG:AI,3,TRUE),IF($A9="Magnet 1",VLOOKUP($E9,'All Schools'!AK:AM,3,TRUE))))))</f>
        <v>0</v>
      </c>
      <c r="Q9">
        <f t="shared" si="9"/>
        <v>0</v>
      </c>
      <c r="R9" s="43">
        <f t="shared" si="2"/>
        <v>0</v>
      </c>
      <c r="S9">
        <f>IF($F9=0,0,VLOOKUP($F9,'All Schools'!AO:AQ,3,TRUE))</f>
        <v>0</v>
      </c>
      <c r="T9" s="42">
        <f>IF($F9=0,0,IF($A9="PHBAO",VLOOKUP($F9,'All Schools'!AS:AU,3,TRUE),IF($A9="Desegregated/Receiver",VLOOKUP($F9,'All Schools'!AW:AY,3,TRUE),IF($A9="Magnet 2",VLOOKUP($F9,'All Schools'!BA:BC,3,TRUE),IF($A9="Magnet 1",VLOOKUP($F9,'All Schools'!BE:BG,3,TRUE))))))</f>
        <v>0</v>
      </c>
      <c r="U9">
        <f t="shared" si="10"/>
        <v>0</v>
      </c>
      <c r="V9" s="43">
        <f t="shared" si="3"/>
        <v>0</v>
      </c>
      <c r="W9">
        <f>IF($H9=0,0,VLOOKUP($H9,'All Schools'!BI:BK,3,TRUE))</f>
        <v>0</v>
      </c>
      <c r="X9" s="42">
        <f>IF(OR($H9=0,$A9="PHBAO",$A9="Desegregated/Receiver"),0,IF($A9="Magnet 2",VLOOKUP($H9,'All Schools'!BU:BW,3,TRUE),IF($A9="Magnet 1",VLOOKUP($H9,'All Schools'!BY:CA,3,TRUE))))</f>
        <v>0</v>
      </c>
      <c r="Y9">
        <f t="shared" si="11"/>
        <v>0</v>
      </c>
      <c r="Z9" s="43">
        <f t="shared" si="4"/>
        <v>0</v>
      </c>
      <c r="AA9">
        <f>IF(OR($G9=0,$A9="Magnet 2", $A9="Magnet 1"),0,IF(AND($B9="t",OR($A9="PHBAO",$A9="Desegregated/Receiver")),0,IF($A9="PHBAO",VLOOKUP($G9,'All Schools'!BM:BO,3,TRUE),IF($A9="Desegregated/Receiver",VLOOKUP($G9,'All Schools'!BQ:BS,3,TRUE)))))</f>
        <v>0</v>
      </c>
      <c r="AB9" s="43">
        <f t="shared" si="5"/>
        <v>0</v>
      </c>
      <c r="AC9" s="43">
        <f t="shared" si="12"/>
        <v>0</v>
      </c>
      <c r="AE9">
        <f t="shared" si="13"/>
        <v>0</v>
      </c>
      <c r="AF9">
        <f t="shared" si="14"/>
        <v>0</v>
      </c>
      <c r="AG9">
        <f t="shared" si="15"/>
        <v>0</v>
      </c>
      <c r="AH9">
        <f>0</f>
        <v>0</v>
      </c>
      <c r="AI9">
        <f>IF(OR($G9=0,$A9="Magnet 2",$A9="Magnet 1",$B9="f"),0,IF($A9="PHBAO",VLOOKUP($G9,'All Schools'!BM:BO,3,TRUE),IF($A9="Desegregated/Receiver",VLOOKUP($G9,'All Schools'!BQ:BS,3,TRUE))))</f>
        <v>0</v>
      </c>
      <c r="AJ9">
        <f t="shared" si="16"/>
        <v>0</v>
      </c>
      <c r="AL9">
        <f t="shared" si="17"/>
        <v>0</v>
      </c>
      <c r="AM9" t="s">
        <v>138</v>
      </c>
      <c r="AN9" t="str">
        <f t="shared" si="18"/>
        <v>Magnet IItNo</v>
      </c>
    </row>
    <row r="10" spans="1:40" x14ac:dyDescent="0.25">
      <c r="M10" s="43"/>
      <c r="N10" s="43"/>
      <c r="P10" s="42"/>
      <c r="R10" s="43"/>
      <c r="T10" s="42"/>
      <c r="V10" s="43"/>
      <c r="X10" s="42"/>
      <c r="Z10" s="43"/>
      <c r="AB10" s="43"/>
      <c r="AC10" s="43"/>
      <c r="AN10" t="str">
        <f t="shared" si="18"/>
        <v/>
      </c>
    </row>
    <row r="11" spans="1:40" x14ac:dyDescent="0.25">
      <c r="A11" t="s">
        <v>15</v>
      </c>
      <c r="B11" t="s">
        <v>105</v>
      </c>
      <c r="C11" t="s">
        <v>121</v>
      </c>
      <c r="D11">
        <f>SUM('Position Simulator'!$C$10:$C$13)</f>
        <v>0</v>
      </c>
      <c r="E11">
        <f>IF('Position Simulator'!$C$6="t",SUM('Position Simulator'!$C$14:$C$16),SUM('Position Simulator'!$C$14:$C$15))</f>
        <v>0</v>
      </c>
      <c r="F11">
        <f>IF('Position Simulator'!$C$6="t",SUM('Position Simulator'!$F$10:$F$11),'Position Simulator'!$C$16+SUM('Position Simulator'!$F$10:$F$11))</f>
        <v>0</v>
      </c>
      <c r="G11">
        <f>IF(OR($A11="Magnet 1",$A11="Magnet 2"),0,SUM('Position Simulator'!$F$12:$F$13))</f>
        <v>0</v>
      </c>
      <c r="H11">
        <f>SUM('Position Simulator'!$F$12:$F$15)</f>
        <v>0</v>
      </c>
      <c r="I11">
        <f>IF($D11=0,0,VLOOKUP($D11,'High Needs'!A:C,3,TRUE))</f>
        <v>0</v>
      </c>
      <c r="J11" s="42">
        <f>IF($D2=0,0,IF($A2="PHBAO",VLOOKUP($D2,'High Needs'!I:K,3,TRUE),IF($A2="Desegregated/Receiver",VLOOKUP($D2,'High Needs'!A:C,3,TRUE),IF($A2="Magnet 2",VLOOKUP($D2,'High Needs'!M:O,3,TRUE),IF($A2="Magnet 1",VLOOKUP($D2,'High Needs'!Q:S,3,TRUE))))))</f>
        <v>0</v>
      </c>
      <c r="K11">
        <f t="shared" si="6"/>
        <v>0</v>
      </c>
      <c r="L11">
        <f>IF($D11=0,0,VLOOKUP($D11,'High Needs'!E:G,3,TRUE))</f>
        <v>0</v>
      </c>
      <c r="M11" s="43">
        <f t="shared" si="7"/>
        <v>0</v>
      </c>
      <c r="N11" s="43">
        <f t="shared" si="8"/>
        <v>0</v>
      </c>
      <c r="O11">
        <f>IF($E11=0,0,VLOOKUP($E11,'High Needs'!U:W,3,TRUE))</f>
        <v>0</v>
      </c>
      <c r="P11" s="42">
        <f>IF($E11=0,0,IF($A11="PHBAO",VLOOKUP($E11,'High Needs'!Y:AA,3,TRUE),IF($A11="Desegregated/Receiver",VLOOKUP($E11,'High Needs'!AC:AE,3,TRUE),IF($A11="Magnet 2",VLOOKUP($E11,'High Needs'!AG:AI,3,TRUE),IF($A11="Magnet 1",VLOOKUP($E11,'High Needs'!AK:AM,3,TRUE))))))</f>
        <v>0</v>
      </c>
      <c r="Q11">
        <f t="shared" si="9"/>
        <v>0</v>
      </c>
      <c r="R11" s="43">
        <f t="shared" si="2"/>
        <v>0</v>
      </c>
      <c r="S11">
        <f>IF($F11=0,0,VLOOKUP($F11,'High Needs'!AO:AQ,3,TRUE))</f>
        <v>0</v>
      </c>
      <c r="T11" s="42">
        <f>IF($F11=0,0,IF($A11="PHBAO",VLOOKUP($F11,'High Needs'!AS:AU,3,TRUE),IF($A11="Desegregated/Receiver",VLOOKUP($F11,'High Needs'!AW:AY,3,TRUE),IF($A11="Magnet 2",VLOOKUP($F11,'High Needs'!BA:BC,3,TRUE),IF($A11="Magnet 1",VLOOKUP($F11,'High Needs'!BE:BG,3,TRUE))))))</f>
        <v>0</v>
      </c>
      <c r="U11">
        <f t="shared" si="10"/>
        <v>0</v>
      </c>
      <c r="V11" s="43">
        <f t="shared" si="3"/>
        <v>0</v>
      </c>
      <c r="W11">
        <f>IF($H11=0,0,VLOOKUP($H11,'High Needs'!BI:BK,3,TRUE))</f>
        <v>0</v>
      </c>
      <c r="X11" s="42">
        <f>IF(OR($H11=0,$A11="PHBAO",$A11="Desegregated/Receiver"),0,IF($A11="Magnet 2",VLOOKUP($H11,'High Needs'!BU:BW,3,TRUE),IF($A11="Magnet 1",VLOOKUP($H11,'High Needs'!BY:CA,3,TRUE))))</f>
        <v>0</v>
      </c>
      <c r="Y11">
        <f t="shared" si="11"/>
        <v>0</v>
      </c>
      <c r="Z11" s="43">
        <f t="shared" si="4"/>
        <v>0</v>
      </c>
      <c r="AA11">
        <f>IF(OR($G11=0,$A11="Magnet 2", $A11="Magnet 1"),0,IF(AND($B11="t",OR($A11="PHBAO",$A11="Desegregated/Receiver")),0,IF($A11="PHBAO",VLOOKUP($G11,'High Needs'!BM:BO,3,TRUE),IF($A11="Desegregated/Receiver",VLOOKUP($G11,'High Needs'!BQ:BS,3,TRUE)))))</f>
        <v>0</v>
      </c>
      <c r="AB11" s="43">
        <f t="shared" si="5"/>
        <v>0</v>
      </c>
      <c r="AC11" s="43">
        <f t="shared" si="12"/>
        <v>0</v>
      </c>
      <c r="AE11">
        <f t="shared" si="13"/>
        <v>0</v>
      </c>
      <c r="AF11">
        <f t="shared" si="14"/>
        <v>0</v>
      </c>
      <c r="AG11">
        <f t="shared" si="15"/>
        <v>0</v>
      </c>
      <c r="AH11">
        <f>0</f>
        <v>0</v>
      </c>
      <c r="AI11">
        <f>IF(OR($G11=0,$A11="Magnet 2",$A11="Magnet 1",$B11="f"),0,IF($A11="PHBAO",VLOOKUP($G11,'High Needs'!BM:BO,3,TRUE),IF($A11="Desegregated/Receiver",VLOOKUP($G11,'High Needs'!BQ:BS,3,TRUE))))</f>
        <v>0</v>
      </c>
      <c r="AJ11">
        <f t="shared" si="16"/>
        <v>0</v>
      </c>
      <c r="AL11">
        <f t="shared" si="17"/>
        <v>0</v>
      </c>
      <c r="AM11" t="s">
        <v>15</v>
      </c>
      <c r="AN11" t="str">
        <f t="shared" si="18"/>
        <v>Desegregated/ReceiverfYes</v>
      </c>
    </row>
    <row r="12" spans="1:40" x14ac:dyDescent="0.25">
      <c r="A12" t="s">
        <v>15</v>
      </c>
      <c r="B12" t="s">
        <v>117</v>
      </c>
      <c r="C12" t="s">
        <v>121</v>
      </c>
      <c r="D12">
        <f>SUM('Position Simulator'!$C$10:$C$13)</f>
        <v>0</v>
      </c>
      <c r="E12">
        <f>IF('Position Simulator'!$C$6="t",SUM('Position Simulator'!$C$14:$C$16),SUM('Position Simulator'!$C$14:$C$15))</f>
        <v>0</v>
      </c>
      <c r="F12">
        <f>IF('Position Simulator'!$C$6="t",SUM('Position Simulator'!$F$10:$F$11),'Position Simulator'!$C$16+SUM('Position Simulator'!$F$10:$F$11))</f>
        <v>0</v>
      </c>
      <c r="G12">
        <f>IF(OR($A12="Magnet 1",$A12="Magnet 2"),0,SUM('Position Simulator'!$F$12:$F$13))</f>
        <v>0</v>
      </c>
      <c r="H12">
        <f>SUM('Position Simulator'!$F$12:$F$15)</f>
        <v>0</v>
      </c>
      <c r="I12">
        <f>IF($D12=0,0,VLOOKUP($D12,'High Needs'!A:C,3,TRUE))</f>
        <v>0</v>
      </c>
      <c r="J12" s="42">
        <f>IF($D3=0,0,IF($A3="PHBAO",VLOOKUP($D3,'High Needs'!I:K,3,TRUE),IF($A3="Desegregated/Receiver",VLOOKUP($D3,'High Needs'!A:C,3,TRUE),IF($A3="Magnet 2",VLOOKUP($D3,'High Needs'!M:O,3,TRUE),IF($A3="Magnet 1",VLOOKUP($D3,'High Needs'!Q:S,3,TRUE))))))</f>
        <v>0</v>
      </c>
      <c r="K12">
        <f t="shared" si="6"/>
        <v>0</v>
      </c>
      <c r="L12">
        <f>IF($D12=0,0,VLOOKUP($D12,'High Needs'!E:G,3,TRUE))</f>
        <v>0</v>
      </c>
      <c r="M12" s="43">
        <f t="shared" si="7"/>
        <v>0</v>
      </c>
      <c r="N12" s="43">
        <f t="shared" si="8"/>
        <v>0</v>
      </c>
      <c r="O12">
        <f>IF($E12=0,0,VLOOKUP($E12,'High Needs'!U:W,3,TRUE))</f>
        <v>0</v>
      </c>
      <c r="P12" s="42">
        <f>IF($E12=0,0,IF($A12="PHBAO",VLOOKUP($E12,'High Needs'!Y:AA,3,TRUE),IF($A12="Desegregated/Receiver",VLOOKUP($E12,'High Needs'!AC:AE,3,TRUE),IF($A12="Magnet 2",VLOOKUP($E12,'High Needs'!AG:AI,3,TRUE),IF($A12="Magnet 1",VLOOKUP($E12,'High Needs'!AK:AM,3,TRUE))))))</f>
        <v>0</v>
      </c>
      <c r="Q12">
        <f t="shared" si="9"/>
        <v>0</v>
      </c>
      <c r="R12" s="43">
        <f t="shared" si="2"/>
        <v>0</v>
      </c>
      <c r="S12">
        <f>IF($F12=0,0,VLOOKUP($F12,'High Needs'!AO:AQ,3,TRUE))</f>
        <v>0</v>
      </c>
      <c r="T12" s="42">
        <f>IF($F12=0,0,IF($A12="PHBAO",VLOOKUP($F12,'High Needs'!AS:AU,3,TRUE),IF($A12="Desegregated/Receiver",VLOOKUP($F12,'High Needs'!AW:AY,3,TRUE),IF($A12="Magnet 2",VLOOKUP($F12,'High Needs'!BA:BC,3,TRUE),IF($A12="Magnet 1",VLOOKUP($F12,'High Needs'!BE:BG,3,TRUE))))))</f>
        <v>0</v>
      </c>
      <c r="U12">
        <f t="shared" si="10"/>
        <v>0</v>
      </c>
      <c r="V12" s="43">
        <f t="shared" si="3"/>
        <v>0</v>
      </c>
      <c r="W12">
        <f>IF($H12=0,0,VLOOKUP($H12,'High Needs'!BI:BK,3,TRUE))</f>
        <v>0</v>
      </c>
      <c r="X12" s="42">
        <f>IF(OR($H12=0,$A12="PHBAO",$A12="Desegregated/Receiver"),0,IF($A12="Magnet 2",VLOOKUP($H12,'High Needs'!BU:BW,3,TRUE),IF($A12="Magnet 1",VLOOKUP($H12,'High Needs'!BY:CA,3,TRUE))))</f>
        <v>0</v>
      </c>
      <c r="Y12">
        <f t="shared" si="11"/>
        <v>0</v>
      </c>
      <c r="Z12" s="43">
        <f t="shared" si="4"/>
        <v>0</v>
      </c>
      <c r="AA12">
        <f>IF(OR($G12=0,$A12="Magnet 2", $A12="Magnet 1"),0,IF(AND($B12="t",OR($A12="PHBAO",$A12="Desegregated/Receiver")),0,IF($A12="PHBAO",VLOOKUP($G12,'High Needs'!BM:BO,3,TRUE),IF($A12="Desegregated/Receiver",VLOOKUP($G12,'High Needs'!BQ:BS,3,TRUE)))))</f>
        <v>0</v>
      </c>
      <c r="AB12" s="43">
        <f t="shared" si="5"/>
        <v>0</v>
      </c>
      <c r="AC12" s="43">
        <f t="shared" si="12"/>
        <v>0</v>
      </c>
      <c r="AE12">
        <f t="shared" si="13"/>
        <v>0</v>
      </c>
      <c r="AF12">
        <f t="shared" si="14"/>
        <v>0</v>
      </c>
      <c r="AG12">
        <f t="shared" si="15"/>
        <v>0</v>
      </c>
      <c r="AH12">
        <f>0</f>
        <v>0</v>
      </c>
      <c r="AI12">
        <f>IF(OR($G12=0,$A12="Magnet 2",$A12="Magnet 1",$B12="f"),0,IF($A12="PHBAO",VLOOKUP($G12,'High Needs'!BM:BO,3,TRUE),IF($A12="Desegregated/Receiver",VLOOKUP($G12,'High Needs'!BQ:BS,3,TRUE))))</f>
        <v>0</v>
      </c>
      <c r="AJ12">
        <f t="shared" si="16"/>
        <v>0</v>
      </c>
      <c r="AL12">
        <f t="shared" si="17"/>
        <v>0</v>
      </c>
      <c r="AM12" t="s">
        <v>15</v>
      </c>
      <c r="AN12" t="str">
        <f t="shared" si="18"/>
        <v>Desegregated/ReceivertYes</v>
      </c>
    </row>
    <row r="13" spans="1:40" x14ac:dyDescent="0.25">
      <c r="A13" t="s">
        <v>13</v>
      </c>
      <c r="B13" t="s">
        <v>105</v>
      </c>
      <c r="C13" t="s">
        <v>121</v>
      </c>
      <c r="D13">
        <f>SUM('Position Simulator'!$C$10:$C$13)</f>
        <v>0</v>
      </c>
      <c r="E13">
        <f>IF('Position Simulator'!$C$6="t",SUM('Position Simulator'!$C$14:$C$16),SUM('Position Simulator'!$C$14:$C$15))</f>
        <v>0</v>
      </c>
      <c r="F13">
        <f>IF('Position Simulator'!$C$6="t",SUM('Position Simulator'!$F$10:$F$11),'Position Simulator'!$C$16+SUM('Position Simulator'!$F$10:$F$11))</f>
        <v>0</v>
      </c>
      <c r="G13">
        <f>IF(OR($A13="Magnet 1",$A13="Magnet 2"),0,SUM('Position Simulator'!$F$12:$F$13))</f>
        <v>0</v>
      </c>
      <c r="H13">
        <f>SUM('Position Simulator'!$F$12:$F$15)</f>
        <v>0</v>
      </c>
      <c r="I13">
        <f>IF($D13=0,0,VLOOKUP($D13,'High Needs'!A:C,3,TRUE))</f>
        <v>0</v>
      </c>
      <c r="J13" s="42">
        <f>IF($D4=0,0,IF($A4="PHBAO",VLOOKUP($D4,'High Needs'!I:K,3,TRUE),IF($A4="Desegregated/Receiver",VLOOKUP($D4,'High Needs'!A:C,3,TRUE),IF($A4="Magnet 2",VLOOKUP($D4,'High Needs'!M:O,3,TRUE),IF($A4="Magnet 1",VLOOKUP($D4,'High Needs'!Q:S,3,TRUE))))))</f>
        <v>0</v>
      </c>
      <c r="K13">
        <f>IF(AND($B13="t",OR($A13="PHBAO",$A13="Desegregated/Receiver")),0,J13-I13)</f>
        <v>0</v>
      </c>
      <c r="L13">
        <f>IF($D13=0,0,VLOOKUP($D13,'High Needs'!E:G,3,TRUE))</f>
        <v>0</v>
      </c>
      <c r="M13" s="43">
        <f>L13-J13</f>
        <v>0</v>
      </c>
      <c r="N13" s="43">
        <f>I13+K13+M13</f>
        <v>0</v>
      </c>
      <c r="O13">
        <f>IF($E13=0,0,VLOOKUP($E13,'High Needs'!U:W,3,TRUE))</f>
        <v>0</v>
      </c>
      <c r="P13" s="42">
        <f>IF($E13=0,0,IF($A13="PHBAO",VLOOKUP($E13,'High Needs'!Y:AA,3,TRUE),IF($A13="Desegregated/Receiver",VLOOKUP($E13,'High Needs'!AC:AE,3,TRUE),IF($A13="Magnet 2",VLOOKUP($E13,'High Needs'!AG:AI,3,TRUE),IF($A13="Magnet 1",VLOOKUP($E13,'High Needs'!AK:AM,3,TRUE))))))</f>
        <v>0</v>
      </c>
      <c r="Q13">
        <f>IF(AND($B13="t",OR($A13="PHBAO",$A13="Desegregated/Receiver")),0,P13-O13)</f>
        <v>0</v>
      </c>
      <c r="R13" s="43">
        <f>O13+Q13</f>
        <v>0</v>
      </c>
      <c r="S13">
        <f>IF($F13=0,0,VLOOKUP($F13,'High Needs'!AO:AQ,3,TRUE))</f>
        <v>0</v>
      </c>
      <c r="T13" s="42">
        <f>IF($F13=0,0,IF($A13="PHBAO",VLOOKUP($F13,'High Needs'!AS:AU,3,TRUE),IF($A13="Desegregated/Receiver",VLOOKUP($F13,'High Needs'!AW:AY,3,TRUE),IF($A13="Magnet 2",VLOOKUP($F13,'High Needs'!BA:BC,3,TRUE),IF($A13="Magnet 1",VLOOKUP($F13,'High Needs'!BE:BG,3,TRUE))))))</f>
        <v>0</v>
      </c>
      <c r="U13">
        <f>IF(AND($B13="t",OR($A13="PHBAO",$A13="Desegregated/Receiver")),0,T13-S13)</f>
        <v>0</v>
      </c>
      <c r="V13" s="43">
        <f>S13+U13</f>
        <v>0</v>
      </c>
      <c r="W13">
        <f>IF($H13=0,0,VLOOKUP($H13,'High Needs'!BI:BK,3,TRUE))</f>
        <v>0</v>
      </c>
      <c r="X13" s="42">
        <f>IF(OR($H13=0,$A13="PHBAO",$A13="Desegregated/Receiver"),0,IF($A13="Magnet 2",VLOOKUP($H13,'High Needs'!BU:BW,3,TRUE),IF($A13="Magnet 1",VLOOKUP($H13,'High Needs'!BY:CA,3,TRUE))))</f>
        <v>0</v>
      </c>
      <c r="Y13">
        <f>IF(OR($A13="Magnet 1", $A13="Magnet 2"), X13-W13,0)</f>
        <v>0</v>
      </c>
      <c r="Z13" s="43">
        <f>W13+Y13</f>
        <v>0</v>
      </c>
      <c r="AA13">
        <f>IF(OR($G13=0,$A13="Magnet 2", $A13="Magnet 1"),0,IF(AND($B13="t",OR($A13="PHBAO",$A13="Desegregated/Receiver")),0,IF($A13="PHBAO",VLOOKUP($G13,'High Needs'!BM:BO,3,TRUE),IF($A13="Desegregated/Receiver",VLOOKUP($G13,'High Needs'!BQ:BS,3,TRUE)))))</f>
        <v>0</v>
      </c>
      <c r="AB13" s="43">
        <f>W13+Y13+AA13</f>
        <v>0</v>
      </c>
      <c r="AC13" s="43">
        <f>N13+R13+V13+AB13</f>
        <v>0</v>
      </c>
      <c r="AE13">
        <f>IF(OR($B13="f",$A13="Magnet 1", $A13="Magnet 2"), 0, J13-I13)</f>
        <v>0</v>
      </c>
      <c r="AF13">
        <f>IF(OR($B13="f",$A13="Magnet 1",$A13="Magnet 2"),0,P13-O13)</f>
        <v>0</v>
      </c>
      <c r="AG13">
        <f>IF(OR($B13="f",$A13="Magnet 1",$A13="Magnet 2"),0,T13-S13)</f>
        <v>0</v>
      </c>
      <c r="AH13">
        <f>0</f>
        <v>0</v>
      </c>
      <c r="AI13">
        <f>IF(OR($G13=0,$A13="Magnet 2",$A13="Magnet 1",$B13="f"),0,IF($A13="PHBAO",VLOOKUP($G13,'High Needs'!BM:BO,3,TRUE),IF($A13="Desegregated/Receiver",VLOOKUP($G13,'High Needs'!BQ:BS,3,TRUE))))</f>
        <v>0</v>
      </c>
      <c r="AJ13">
        <f>SUM(AE13:AI13)</f>
        <v>0</v>
      </c>
      <c r="AL13">
        <f>AC13+AJ13</f>
        <v>0</v>
      </c>
      <c r="AM13" t="s">
        <v>13</v>
      </c>
      <c r="AN13" t="str">
        <f t="shared" si="18"/>
        <v>PHBAOfYes</v>
      </c>
    </row>
    <row r="14" spans="1:40" x14ac:dyDescent="0.25">
      <c r="A14" t="s">
        <v>13</v>
      </c>
      <c r="B14" t="s">
        <v>117</v>
      </c>
      <c r="C14" t="s">
        <v>121</v>
      </c>
      <c r="D14">
        <f>SUM('Position Simulator'!$C$10:$C$13)</f>
        <v>0</v>
      </c>
      <c r="E14">
        <f>IF('Position Simulator'!$C$6="t",SUM('Position Simulator'!$C$14:$C$16),SUM('Position Simulator'!$C$14:$C$15))</f>
        <v>0</v>
      </c>
      <c r="F14">
        <f>IF('Position Simulator'!$C$6="t",SUM('Position Simulator'!$F$10:$F$11),'Position Simulator'!$C$16+SUM('Position Simulator'!$F$10:$F$11))</f>
        <v>0</v>
      </c>
      <c r="G14">
        <f>IF(OR($A14="Magnet 1",$A14="Magnet 2"),0,SUM('Position Simulator'!$F$12:$F$13))</f>
        <v>0</v>
      </c>
      <c r="H14">
        <f>SUM('Position Simulator'!$F$12:$F$15)</f>
        <v>0</v>
      </c>
      <c r="I14">
        <f>IF($D14=0,0,VLOOKUP($D14,'High Needs'!A:C,3,TRUE))</f>
        <v>0</v>
      </c>
      <c r="J14" s="42">
        <f>IF($D5=0,0,IF($A5="PHBAO",VLOOKUP($D5,'High Needs'!I:K,3,TRUE),IF($A5="Desegregated/Receiver",VLOOKUP($D5,'High Needs'!A:C,3,TRUE),IF($A5="Magnet 2",VLOOKUP($D5,'High Needs'!M:O,3,TRUE),IF($A5="Magnet 1",VLOOKUP($D5,'High Needs'!Q:S,3,TRUE))))))</f>
        <v>0</v>
      </c>
      <c r="K14">
        <f>IF(AND($B14="t",OR($A14="PHBAO",$A14="Desegregated/Receiver")),0,J14-I14)</f>
        <v>0</v>
      </c>
      <c r="L14">
        <f>IF($D14=0,0,VLOOKUP($D14,'High Needs'!E:G,3,TRUE))</f>
        <v>0</v>
      </c>
      <c r="M14" s="43">
        <f>L14-J14</f>
        <v>0</v>
      </c>
      <c r="N14" s="43">
        <f>I14+K14+M14</f>
        <v>0</v>
      </c>
      <c r="O14">
        <f>IF($E14=0,0,VLOOKUP($E14,'High Needs'!U:W,3,TRUE))</f>
        <v>0</v>
      </c>
      <c r="P14" s="42">
        <f>IF($E14=0,0,IF($A14="PHBAO",VLOOKUP($E14,'High Needs'!Y:AA,3,TRUE),IF($A14="Desegregated/Receiver",VLOOKUP($E14,'High Needs'!AC:AE,3,TRUE),IF($A14="Magnet 2",VLOOKUP($E14,'High Needs'!AG:AI,3,TRUE),IF($A14="Magnet 1",VLOOKUP($E14,'High Needs'!AK:AM,3,TRUE))))))</f>
        <v>0</v>
      </c>
      <c r="Q14">
        <f>IF(AND($B14="t",OR($A14="PHBAO",$A14="Desegregated/Receiver")),0,P14-O14)</f>
        <v>0</v>
      </c>
      <c r="R14" s="43">
        <f>O14+Q14</f>
        <v>0</v>
      </c>
      <c r="S14">
        <f>IF($F14=0,0,VLOOKUP($F14,'High Needs'!AO:AQ,3,TRUE))</f>
        <v>0</v>
      </c>
      <c r="T14" s="42">
        <f>IF($F14=0,0,IF($A14="PHBAO",VLOOKUP($F14,'High Needs'!AS:AU,3,TRUE),IF($A14="Desegregated/Receiver",VLOOKUP($F14,'High Needs'!AW:AY,3,TRUE),IF($A14="Magnet 2",VLOOKUP($F14,'High Needs'!BA:BC,3,TRUE),IF($A14="Magnet 1",VLOOKUP($F14,'High Needs'!BE:BG,3,TRUE))))))</f>
        <v>0</v>
      </c>
      <c r="U14">
        <f>IF(AND($B14="t",OR($A14="PHBAO",$A14="Desegregated/Receiver")),0,T14-S14)</f>
        <v>0</v>
      </c>
      <c r="V14" s="43">
        <f>S14+U14</f>
        <v>0</v>
      </c>
      <c r="W14">
        <f>IF($H14=0,0,VLOOKUP($H14,'High Needs'!BI:BK,3,TRUE))</f>
        <v>0</v>
      </c>
      <c r="X14" s="42">
        <f>IF(OR($H14=0,$A14="PHBAO",$A14="Desegregated/Receiver"),0,IF($A14="Magnet 2",VLOOKUP($H14,'High Needs'!BU:BW,3,TRUE),IF($A14="Magnet 1",VLOOKUP($H14,'High Needs'!BY:CA,3,TRUE))))</f>
        <v>0</v>
      </c>
      <c r="Y14">
        <f>IF(OR($A14="Magnet 1", $A14="Magnet 2"), X14-W14,0)</f>
        <v>0</v>
      </c>
      <c r="Z14" s="43">
        <f>W14+Y14</f>
        <v>0</v>
      </c>
      <c r="AA14">
        <f>IF(OR($G14=0,$A14="Magnet 2", $A14="Magnet 1"),0,IF(AND($B14="t",OR($A14="PHBAO",$A14="Desegregated/Receiver")),0,IF($A14="PHBAO",VLOOKUP($G14,'High Needs'!BM:BO,3,TRUE),IF($A14="Desegregated/Receiver",VLOOKUP($G14,'High Needs'!BQ:BS,3,TRUE)))))</f>
        <v>0</v>
      </c>
      <c r="AB14" s="43">
        <f>W14+Y14+AA14</f>
        <v>0</v>
      </c>
      <c r="AC14" s="43">
        <f>N14+R14+V14+AB14</f>
        <v>0</v>
      </c>
      <c r="AE14">
        <f>IF(OR($B14="f",$A14="Magnet 1", $A14="Magnet 2"), 0, J14-I14)</f>
        <v>0</v>
      </c>
      <c r="AF14">
        <f>IF(OR($B14="f",$A14="Magnet 1",$A14="Magnet 2"),0,P14-O14)</f>
        <v>0</v>
      </c>
      <c r="AG14">
        <f>IF(OR($B14="f",$A14="Magnet 1",$A14="Magnet 2"),0,T14-S14)</f>
        <v>0</v>
      </c>
      <c r="AH14">
        <f>0</f>
        <v>0</v>
      </c>
      <c r="AI14">
        <f>IF(OR($G14=0,$A14="Magnet 2",$A14="Magnet 1",$B14="f"),0,IF($A14="PHBAO",VLOOKUP($G14,'High Needs'!BM:BO,3,TRUE),IF($A14="Desegregated/Receiver",VLOOKUP($G14,'High Needs'!BQ:BS,3,TRUE))))</f>
        <v>0</v>
      </c>
      <c r="AJ14">
        <f>SUM(AE14:AI14)</f>
        <v>0</v>
      </c>
      <c r="AL14">
        <f>AC14+AJ14</f>
        <v>0</v>
      </c>
      <c r="AM14" t="s">
        <v>13</v>
      </c>
      <c r="AN14" t="str">
        <f t="shared" si="18"/>
        <v>PHBAOtYes</v>
      </c>
    </row>
    <row r="15" spans="1:40" x14ac:dyDescent="0.25">
      <c r="A15" t="s">
        <v>16</v>
      </c>
      <c r="B15" t="s">
        <v>105</v>
      </c>
      <c r="C15" t="s">
        <v>121</v>
      </c>
      <c r="D15">
        <f>SUM('Position Simulator'!$C$10:$C$13)</f>
        <v>0</v>
      </c>
      <c r="E15">
        <f>IF('Position Simulator'!$C$6="t",SUM('Position Simulator'!$C$14:$C$16),SUM('Position Simulator'!$C$14:$C$15))</f>
        <v>0</v>
      </c>
      <c r="F15">
        <f>IF('Position Simulator'!$C$6="t",SUM('Position Simulator'!$F$10:$F$11),'Position Simulator'!$C$16+SUM('Position Simulator'!$F$10:$F$11))</f>
        <v>0</v>
      </c>
      <c r="G15">
        <f>IF(OR($A15="Magnet 1",$A15="Magnet 2"),0,SUM('Position Simulator'!$F$12:$F$13))</f>
        <v>0</v>
      </c>
      <c r="H15">
        <f>SUM('Position Simulator'!$F$12:$F$15)</f>
        <v>0</v>
      </c>
      <c r="I15">
        <f>IF($D15=0,0,VLOOKUP($D15,'High Needs'!A:C,3,TRUE))</f>
        <v>0</v>
      </c>
      <c r="J15" s="42">
        <f>IF($D6=0,0,IF($A6="PHBAO",VLOOKUP($D6,'High Needs'!I:K,3,TRUE),IF($A6="Desegregated/Receiver",VLOOKUP($D6,'High Needs'!A:C,3,TRUE),IF($A6="Magnet 2",VLOOKUP($D6,'High Needs'!M:O,3,TRUE),IF($A6="Magnet 1",VLOOKUP($D6,'High Needs'!Q:S,3,TRUE))))))</f>
        <v>0</v>
      </c>
      <c r="K15">
        <f t="shared" si="6"/>
        <v>0</v>
      </c>
      <c r="L15">
        <f>IF($D15=0,0,VLOOKUP($D15,'High Needs'!E:G,3,TRUE))</f>
        <v>0</v>
      </c>
      <c r="M15" s="43">
        <f t="shared" si="7"/>
        <v>0</v>
      </c>
      <c r="N15" s="43">
        <f t="shared" si="8"/>
        <v>0</v>
      </c>
      <c r="O15">
        <f>IF($E15=0,0,VLOOKUP($E15,'High Needs'!U:W,3,TRUE))</f>
        <v>0</v>
      </c>
      <c r="P15" s="42">
        <f>IF($E15=0,0,IF($A15="PHBAO",VLOOKUP($E15,'High Needs'!Y:AA,3,TRUE),IF($A15="Desegregated/Receiver",VLOOKUP($E15,'High Needs'!AC:AE,3,TRUE),IF($A15="Magnet 2",VLOOKUP($E15,'High Needs'!AG:AI,3,TRUE),IF($A15="Magnet 1",VLOOKUP($E15,'High Needs'!AK:AM,3,TRUE))))))</f>
        <v>0</v>
      </c>
      <c r="Q15">
        <f t="shared" si="9"/>
        <v>0</v>
      </c>
      <c r="R15" s="43">
        <f t="shared" si="2"/>
        <v>0</v>
      </c>
      <c r="S15">
        <f>IF($F15=0,0,VLOOKUP($F15,'High Needs'!AO:AQ,3,TRUE))</f>
        <v>0</v>
      </c>
      <c r="T15" s="42">
        <f>IF($F15=0,0,IF($A15="PHBAO",VLOOKUP($F15,'High Needs'!AS:AU,3,TRUE),IF($A15="Desegregated/Receiver",VLOOKUP($F15,'High Needs'!AW:AY,3,TRUE),IF($A15="Magnet 2",VLOOKUP($F15,'High Needs'!BA:BC,3,TRUE),IF($A15="Magnet 1",VLOOKUP($F15,'High Needs'!BE:BG,3,TRUE))))))</f>
        <v>0</v>
      </c>
      <c r="U15">
        <f t="shared" si="10"/>
        <v>0</v>
      </c>
      <c r="V15" s="43">
        <f t="shared" si="3"/>
        <v>0</v>
      </c>
      <c r="W15">
        <f>IF($H15=0,0,VLOOKUP($H15,'High Needs'!BI:BK,3,TRUE))</f>
        <v>0</v>
      </c>
      <c r="X15" s="42">
        <f>IF(OR($H15=0,$A15="PHBAO",$A15="Desegregated/Receiver"),0,IF($A15="Magnet 2",VLOOKUP($H15,'High Needs'!BU:BW,3,TRUE),IF($A15="Magnet 1",VLOOKUP($H15,'High Needs'!BY:CA,3,TRUE))))</f>
        <v>0</v>
      </c>
      <c r="Y15">
        <f t="shared" si="11"/>
        <v>0</v>
      </c>
      <c r="Z15" s="43">
        <f t="shared" si="4"/>
        <v>0</v>
      </c>
      <c r="AA15">
        <f>IF(OR($G15=0,$A15="Magnet 2", $A15="Magnet 1"),0,IF(AND($B15="t",OR($A15="PHBAO",$A15="Desegregated/Receiver")),0,IF($A15="PHBAO",VLOOKUP($G15,'High Needs'!BM:BO,3,TRUE),IF($A15="Desegregated/Receiver",VLOOKUP($G15,'High Needs'!BQ:BS,3,TRUE)))))</f>
        <v>0</v>
      </c>
      <c r="AB15" s="43">
        <f t="shared" si="5"/>
        <v>0</v>
      </c>
      <c r="AC15" s="43">
        <f t="shared" si="12"/>
        <v>0</v>
      </c>
      <c r="AE15">
        <f t="shared" si="13"/>
        <v>0</v>
      </c>
      <c r="AF15">
        <f t="shared" si="14"/>
        <v>0</v>
      </c>
      <c r="AG15">
        <f t="shared" si="15"/>
        <v>0</v>
      </c>
      <c r="AH15">
        <f>0</f>
        <v>0</v>
      </c>
      <c r="AI15">
        <f>IF(OR($G15=0,$A15="Magnet 2",$A15="Magnet 1",$B15="f"),0,IF($A15="PHBAO",VLOOKUP($G15,'High Needs'!BM:BO,3,TRUE),IF($A15="Desegregated/Receiver",VLOOKUP($G15,'High Needs'!BQ:BS,3,TRUE))))</f>
        <v>0</v>
      </c>
      <c r="AJ15">
        <f t="shared" si="16"/>
        <v>0</v>
      </c>
      <c r="AL15">
        <f t="shared" si="17"/>
        <v>0</v>
      </c>
      <c r="AM15" t="s">
        <v>137</v>
      </c>
      <c r="AN15" t="str">
        <f t="shared" si="18"/>
        <v>Magnet IfYes</v>
      </c>
    </row>
    <row r="16" spans="1:40" x14ac:dyDescent="0.25">
      <c r="A16" t="s">
        <v>16</v>
      </c>
      <c r="B16" t="s">
        <v>117</v>
      </c>
      <c r="C16" t="s">
        <v>121</v>
      </c>
      <c r="D16">
        <f>SUM('Position Simulator'!$C$10:$C$13)</f>
        <v>0</v>
      </c>
      <c r="E16">
        <f>IF('Position Simulator'!$C$6="t",SUM('Position Simulator'!$C$14:$C$16),SUM('Position Simulator'!$C$14:$C$15))</f>
        <v>0</v>
      </c>
      <c r="F16">
        <f>IF('Position Simulator'!$C$6="t",SUM('Position Simulator'!$F$10:$F$11),'Position Simulator'!$C$16+SUM('Position Simulator'!$F$10:$F$11))</f>
        <v>0</v>
      </c>
      <c r="G16">
        <f>IF(OR($A16="Magnet 1",$A16="Magnet 2"),0,SUM('Position Simulator'!$F$12:$F$13))</f>
        <v>0</v>
      </c>
      <c r="H16">
        <f>SUM('Position Simulator'!$F$12:$F$15)</f>
        <v>0</v>
      </c>
      <c r="I16">
        <f>IF($D16=0,0,VLOOKUP($D16,'High Needs'!A:C,3,TRUE))</f>
        <v>0</v>
      </c>
      <c r="J16" s="42">
        <f>IF($D7=0,0,IF($A7="PHBAO",VLOOKUP($D7,'High Needs'!I:K,3,TRUE),IF($A7="Desegregated/Receiver",VLOOKUP($D7,'High Needs'!A:C,3,TRUE),IF($A7="Magnet 2",VLOOKUP($D7,'High Needs'!M:O,3,TRUE),IF($A7="Magnet 1",VLOOKUP($D7,'High Needs'!Q:S,3,TRUE))))))</f>
        <v>0</v>
      </c>
      <c r="K16">
        <f t="shared" si="6"/>
        <v>0</v>
      </c>
      <c r="L16">
        <f>IF($D16=0,0,VLOOKUP($D16,'High Needs'!E:G,3,TRUE))</f>
        <v>0</v>
      </c>
      <c r="M16" s="43">
        <f t="shared" si="7"/>
        <v>0</v>
      </c>
      <c r="N16" s="43">
        <f t="shared" si="8"/>
        <v>0</v>
      </c>
      <c r="O16">
        <f>IF($E16=0,0,VLOOKUP($E16,'High Needs'!U:W,3,TRUE))</f>
        <v>0</v>
      </c>
      <c r="P16" s="42">
        <f>IF($E16=0,0,IF($A16="PHBAO",VLOOKUP($E16,'High Needs'!Y:AA,3,TRUE),IF($A16="Desegregated/Receiver",VLOOKUP($E16,'High Needs'!AC:AE,3,TRUE),IF($A16="Magnet 2",VLOOKUP($E16,'High Needs'!AG:AI,3,TRUE),IF($A16="Magnet 1",VLOOKUP($E16,'High Needs'!AK:AM,3,TRUE))))))</f>
        <v>0</v>
      </c>
      <c r="Q16">
        <f t="shared" si="9"/>
        <v>0</v>
      </c>
      <c r="R16" s="43">
        <f t="shared" si="2"/>
        <v>0</v>
      </c>
      <c r="S16">
        <f>IF($F16=0,0,VLOOKUP($F16,'High Needs'!AO:AQ,3,TRUE))</f>
        <v>0</v>
      </c>
      <c r="T16" s="42">
        <f>IF($F16=0,0,IF($A16="PHBAO",VLOOKUP($F16,'High Needs'!AS:AU,3,TRUE),IF($A16="Desegregated/Receiver",VLOOKUP($F16,'High Needs'!AW:AY,3,TRUE),IF($A16="Magnet 2",VLOOKUP($F16,'High Needs'!BA:BC,3,TRUE),IF($A16="Magnet 1",VLOOKUP($F16,'High Needs'!BE:BG,3,TRUE))))))</f>
        <v>0</v>
      </c>
      <c r="U16">
        <f t="shared" si="10"/>
        <v>0</v>
      </c>
      <c r="V16" s="43">
        <f t="shared" si="3"/>
        <v>0</v>
      </c>
      <c r="W16">
        <f>IF($H16=0,0,VLOOKUP($H16,'High Needs'!BI:BK,3,TRUE))</f>
        <v>0</v>
      </c>
      <c r="X16" s="42">
        <f>IF(OR($H16=0,$A16="PHBAO",$A16="Desegregated/Receiver"),0,IF($A16="Magnet 2",VLOOKUP($H16,'High Needs'!BU:BW,3,TRUE),IF($A16="Magnet 1",VLOOKUP($H16,'High Needs'!BY:CA,3,TRUE))))</f>
        <v>0</v>
      </c>
      <c r="Y16">
        <f t="shared" si="11"/>
        <v>0</v>
      </c>
      <c r="Z16" s="43">
        <f t="shared" si="4"/>
        <v>0</v>
      </c>
      <c r="AA16">
        <f>IF(OR($G16=0,$A16="Magnet 2", $A16="Magnet 1"),0,IF(AND($B16="t",OR($A16="PHBAO",$A16="Desegregated/Receiver")),0,IF($A16="PHBAO",VLOOKUP($G16,'High Needs'!BM:BO,3,TRUE),IF($A16="Desegregated/Receiver",VLOOKUP($G16,'High Needs'!BQ:BS,3,TRUE)))))</f>
        <v>0</v>
      </c>
      <c r="AB16" s="43">
        <f t="shared" si="5"/>
        <v>0</v>
      </c>
      <c r="AC16" s="43">
        <f t="shared" si="12"/>
        <v>0</v>
      </c>
      <c r="AE16">
        <f t="shared" si="13"/>
        <v>0</v>
      </c>
      <c r="AF16">
        <f t="shared" si="14"/>
        <v>0</v>
      </c>
      <c r="AG16">
        <f t="shared" si="15"/>
        <v>0</v>
      </c>
      <c r="AH16">
        <f>0</f>
        <v>0</v>
      </c>
      <c r="AI16">
        <f>IF(OR($G16=0,$A16="Magnet 2",$A16="Magnet 1",$B16="f"),0,IF($A16="PHBAO",VLOOKUP($G16,'High Needs'!BM:BO,3,TRUE),IF($A16="Desegregated/Receiver",VLOOKUP($G16,'High Needs'!BQ:BS,3,TRUE))))</f>
        <v>0</v>
      </c>
      <c r="AJ16">
        <f t="shared" si="16"/>
        <v>0</v>
      </c>
      <c r="AL16">
        <f t="shared" si="17"/>
        <v>0</v>
      </c>
      <c r="AM16" t="s">
        <v>137</v>
      </c>
      <c r="AN16" t="str">
        <f t="shared" si="18"/>
        <v>Magnet ItYes</v>
      </c>
    </row>
    <row r="17" spans="1:40" x14ac:dyDescent="0.25">
      <c r="A17" t="s">
        <v>14</v>
      </c>
      <c r="B17" t="s">
        <v>105</v>
      </c>
      <c r="C17" t="s">
        <v>121</v>
      </c>
      <c r="D17">
        <f>SUM('Position Simulator'!$C$10:$C$13)</f>
        <v>0</v>
      </c>
      <c r="E17">
        <f>IF('Position Simulator'!$C$6="t",SUM('Position Simulator'!$C$14:$C$16),SUM('Position Simulator'!$C$14:$C$15))</f>
        <v>0</v>
      </c>
      <c r="F17">
        <f>IF('Position Simulator'!$C$6="t",SUM('Position Simulator'!$F$10:$F$11),'Position Simulator'!$C$16+SUM('Position Simulator'!$F$10:$F$11))</f>
        <v>0</v>
      </c>
      <c r="G17">
        <f>IF(OR($A17="Magnet 1",$A17="Magnet 2"),0,SUM('Position Simulator'!$F$12:$F$13))</f>
        <v>0</v>
      </c>
      <c r="H17">
        <f>SUM('Position Simulator'!$F$12:$F$15)</f>
        <v>0</v>
      </c>
      <c r="I17">
        <f>IF($D17=0,0,VLOOKUP($D17,'High Needs'!A:C,3,TRUE))</f>
        <v>0</v>
      </c>
      <c r="J17" s="42">
        <f>IF($D8=0,0,IF($A8="PHBAO",VLOOKUP($D8,'High Needs'!I:K,3,TRUE),IF($A8="Desegregated/Receiver",VLOOKUP($D8,'High Needs'!A:C,3,TRUE),IF($A8="Magnet 2",VLOOKUP($D8,'High Needs'!M:O,3,TRUE),IF($A8="Magnet 1",VLOOKUP($D8,'High Needs'!Q:S,3,TRUE))))))</f>
        <v>0</v>
      </c>
      <c r="K17">
        <f t="shared" si="6"/>
        <v>0</v>
      </c>
      <c r="L17">
        <f>IF($D17=0,0,VLOOKUP($D17,'High Needs'!E:G,3,TRUE))</f>
        <v>0</v>
      </c>
      <c r="M17" s="43">
        <f t="shared" si="7"/>
        <v>0</v>
      </c>
      <c r="N17" s="43">
        <f t="shared" si="8"/>
        <v>0</v>
      </c>
      <c r="O17">
        <f>IF($E17=0,0,VLOOKUP($E17,'High Needs'!U:W,3,TRUE))</f>
        <v>0</v>
      </c>
      <c r="P17" s="42">
        <f>IF($E17=0,0,IF($A17="PHBAO",VLOOKUP($E17,'High Needs'!Y:AA,3,TRUE),IF($A17="Desegregated/Receiver",VLOOKUP($E17,'High Needs'!AC:AE,3,TRUE),IF($A17="Magnet 2",VLOOKUP($E17,'High Needs'!AG:AI,3,TRUE),IF($A17="Magnet 1",VLOOKUP($E17,'High Needs'!AK:AM,3,TRUE))))))</f>
        <v>0</v>
      </c>
      <c r="Q17">
        <f t="shared" si="9"/>
        <v>0</v>
      </c>
      <c r="R17" s="43">
        <f t="shared" si="2"/>
        <v>0</v>
      </c>
      <c r="S17">
        <f>IF($F17=0,0,VLOOKUP($F17,'High Needs'!AO:AQ,3,TRUE))</f>
        <v>0</v>
      </c>
      <c r="T17" s="42">
        <f>IF($F17=0,0,IF($A17="PHBAO",VLOOKUP($F17,'High Needs'!AS:AU,3,TRUE),IF($A17="Desegregated/Receiver",VLOOKUP($F17,'High Needs'!AW:AY,3,TRUE),IF($A17="Magnet 2",VLOOKUP($F17,'High Needs'!BA:BC,3,TRUE),IF($A17="Magnet 1",VLOOKUP($F17,'High Needs'!BE:BG,3,TRUE))))))</f>
        <v>0</v>
      </c>
      <c r="U17">
        <f t="shared" si="10"/>
        <v>0</v>
      </c>
      <c r="V17" s="43">
        <f t="shared" si="3"/>
        <v>0</v>
      </c>
      <c r="W17">
        <f>IF($H17=0,0,VLOOKUP($H17,'High Needs'!BI:BK,3,TRUE))</f>
        <v>0</v>
      </c>
      <c r="X17" s="42">
        <f>IF(OR($H17=0,$A17="PHBAO",$A17="Desegregated/Receiver"),0,IF($A17="Magnet 2",VLOOKUP($H17,'High Needs'!BU:BW,3,TRUE),IF($A17="Magnet 1",VLOOKUP($H17,'High Needs'!BY:CA,3,TRUE))))</f>
        <v>0</v>
      </c>
      <c r="Y17">
        <f t="shared" si="11"/>
        <v>0</v>
      </c>
      <c r="Z17" s="43">
        <f t="shared" si="4"/>
        <v>0</v>
      </c>
      <c r="AA17">
        <f>IF(OR($G17=0,$A17="Magnet 2", $A17="Magnet 1"),0,IF(AND($B17="t",OR($A17="PHBAO",$A17="Desegregated/Receiver")),0,IF($A17="PHBAO",VLOOKUP($G17,'High Needs'!BM:BO,3,TRUE),IF($A17="Desegregated/Receiver",VLOOKUP($G17,'High Needs'!BQ:BS,3,TRUE)))))</f>
        <v>0</v>
      </c>
      <c r="AB17" s="43">
        <f t="shared" si="5"/>
        <v>0</v>
      </c>
      <c r="AC17" s="43">
        <f t="shared" si="12"/>
        <v>0</v>
      </c>
      <c r="AE17">
        <f t="shared" si="13"/>
        <v>0</v>
      </c>
      <c r="AF17">
        <f t="shared" si="14"/>
        <v>0</v>
      </c>
      <c r="AG17">
        <f t="shared" si="15"/>
        <v>0</v>
      </c>
      <c r="AH17">
        <f>0</f>
        <v>0</v>
      </c>
      <c r="AI17">
        <f>IF(OR($G17=0,$A17="Magnet 2",$A17="Magnet 1",$B17="f"),0,IF($A17="PHBAO",VLOOKUP($G17,'High Needs'!BM:BO,3,TRUE),IF($A17="Desegregated/Receiver",VLOOKUP($G17,'High Needs'!BQ:BS,3,TRUE))))</f>
        <v>0</v>
      </c>
      <c r="AJ17">
        <f t="shared" si="16"/>
        <v>0</v>
      </c>
      <c r="AL17">
        <f t="shared" si="17"/>
        <v>0</v>
      </c>
      <c r="AM17" t="s">
        <v>138</v>
      </c>
      <c r="AN17" t="str">
        <f t="shared" si="18"/>
        <v>Magnet IIfYes</v>
      </c>
    </row>
    <row r="18" spans="1:40" x14ac:dyDescent="0.25">
      <c r="A18" t="s">
        <v>14</v>
      </c>
      <c r="B18" t="s">
        <v>117</v>
      </c>
      <c r="C18" t="s">
        <v>121</v>
      </c>
      <c r="D18">
        <f>SUM('Position Simulator'!$C$10:$C$13)</f>
        <v>0</v>
      </c>
      <c r="E18">
        <f>IF('Position Simulator'!$C$6="t",SUM('Position Simulator'!$C$14:$C$16),SUM('Position Simulator'!$C$14:$C$15))</f>
        <v>0</v>
      </c>
      <c r="F18">
        <f>IF('Position Simulator'!$C$6="t",SUM('Position Simulator'!$F$10:$F$11),'Position Simulator'!$C$16+SUM('Position Simulator'!$F$10:$F$11))</f>
        <v>0</v>
      </c>
      <c r="G18">
        <f>IF(OR($A18="Magnet 1",$A18="Magnet 2"),0,SUM('Position Simulator'!$F$12:$F$13))</f>
        <v>0</v>
      </c>
      <c r="H18">
        <f>SUM('Position Simulator'!$F$12:$F$15)</f>
        <v>0</v>
      </c>
      <c r="I18">
        <f>IF($D18=0,0,VLOOKUP($D18,'High Needs'!A:C,3,TRUE))</f>
        <v>0</v>
      </c>
      <c r="J18" s="42">
        <f>IF($D9=0,0,IF($A9="PHBAO",VLOOKUP($D9,'High Needs'!I:K,3,TRUE),IF($A9="Desegregated/Receiver",VLOOKUP($D9,'High Needs'!A:C,3,TRUE),IF($A9="Magnet 2",VLOOKUP($D9,'High Needs'!M:O,3,TRUE),IF($A9="Magnet 1",VLOOKUP($D9,'High Needs'!Q:S,3,TRUE))))))</f>
        <v>0</v>
      </c>
      <c r="K18">
        <f t="shared" si="6"/>
        <v>0</v>
      </c>
      <c r="L18">
        <f>IF($D18=0,0,VLOOKUP($D18,'High Needs'!E:G,3,TRUE))</f>
        <v>0</v>
      </c>
      <c r="M18" s="43">
        <f t="shared" si="7"/>
        <v>0</v>
      </c>
      <c r="N18" s="43">
        <f t="shared" si="8"/>
        <v>0</v>
      </c>
      <c r="O18">
        <f>IF($E18=0,0,VLOOKUP($E18,'High Needs'!U:W,3,TRUE))</f>
        <v>0</v>
      </c>
      <c r="P18" s="42">
        <f>IF($E18=0,0,IF($A18="PHBAO",VLOOKUP($E18,'High Needs'!Y:AA,3,TRUE),IF($A18="Desegregated/Receiver",VLOOKUP($E18,'High Needs'!AC:AE,3,TRUE),IF($A18="Magnet 2",VLOOKUP($E18,'High Needs'!AG:AI,3,TRUE),IF($A18="Magnet 1",VLOOKUP($E18,'High Needs'!AK:AM,3,TRUE))))))</f>
        <v>0</v>
      </c>
      <c r="Q18">
        <f t="shared" si="9"/>
        <v>0</v>
      </c>
      <c r="R18" s="43">
        <f t="shared" si="2"/>
        <v>0</v>
      </c>
      <c r="S18">
        <f>IF($F18=0,0,VLOOKUP($F18,'High Needs'!AO:AQ,3,TRUE))</f>
        <v>0</v>
      </c>
      <c r="T18" s="42">
        <f>IF($F18=0,0,IF($A18="PHBAO",VLOOKUP($F18,'High Needs'!AS:AU,3,TRUE),IF($A18="Desegregated/Receiver",VLOOKUP($F18,'High Needs'!AW:AY,3,TRUE),IF($A18="Magnet 2",VLOOKUP($F18,'High Needs'!BA:BC,3,TRUE),IF($A18="Magnet 1",VLOOKUP($F18,'High Needs'!BE:BG,3,TRUE))))))</f>
        <v>0</v>
      </c>
      <c r="U18">
        <f t="shared" si="10"/>
        <v>0</v>
      </c>
      <c r="V18" s="43">
        <f t="shared" si="3"/>
        <v>0</v>
      </c>
      <c r="W18">
        <f>IF($H18=0,0,VLOOKUP($H18,'High Needs'!BI:BK,3,TRUE))</f>
        <v>0</v>
      </c>
      <c r="X18" s="42">
        <f>IF(OR($H18=0,$A18="PHBAO",$A18="Desegregated/Receiver"),0,IF($A18="Magnet 2",VLOOKUP($H18,'High Needs'!BU:BW,3,TRUE),IF($A18="Magnet 1",VLOOKUP($H18,'High Needs'!BY:CA,3,TRUE))))</f>
        <v>0</v>
      </c>
      <c r="Y18">
        <f t="shared" si="11"/>
        <v>0</v>
      </c>
      <c r="Z18" s="43">
        <f t="shared" si="4"/>
        <v>0</v>
      </c>
      <c r="AA18">
        <f>IF(OR($G18=0,$A18="Magnet 2", $A18="Magnet 1"),0,IF(AND($B18="t",OR($A18="PHBAO",$A18="Desegregated/Receiver")),0,IF($A18="PHBAO",VLOOKUP($G18,'High Needs'!BM:BO,3,TRUE),IF($A18="Desegregated/Receiver",VLOOKUP($G18,'High Needs'!BQ:BS,3,TRUE)))))</f>
        <v>0</v>
      </c>
      <c r="AB18" s="43">
        <f t="shared" si="5"/>
        <v>0</v>
      </c>
      <c r="AC18" s="43">
        <f t="shared" si="12"/>
        <v>0</v>
      </c>
      <c r="AE18">
        <f t="shared" si="13"/>
        <v>0</v>
      </c>
      <c r="AF18">
        <f t="shared" si="14"/>
        <v>0</v>
      </c>
      <c r="AG18">
        <f t="shared" si="15"/>
        <v>0</v>
      </c>
      <c r="AH18">
        <f>0</f>
        <v>0</v>
      </c>
      <c r="AI18">
        <f>IF(OR($G18=0,$A18="Magnet 2",$A18="Magnet 1",$B18="f"),0,IF($A18="PHBAO",VLOOKUP($G18,'High Needs'!BM:BO,3,TRUE),IF($A18="Desegregated/Receiver",VLOOKUP($G18,'High Needs'!BQ:BS,3,TRUE))))</f>
        <v>0</v>
      </c>
      <c r="AJ18">
        <f t="shared" si="16"/>
        <v>0</v>
      </c>
      <c r="AL18">
        <f t="shared" si="17"/>
        <v>0</v>
      </c>
      <c r="AM18" t="s">
        <v>138</v>
      </c>
      <c r="AN18" t="str">
        <f t="shared" si="18"/>
        <v>Magnet IItYes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Position Simulator</vt:lpstr>
      <vt:lpstr>Grade 6 and School Type</vt:lpstr>
      <vt:lpstr>All Schools</vt:lpstr>
      <vt:lpstr>High Needs</vt:lpstr>
      <vt:lpstr>Tchr Norming</vt:lpstr>
      <vt:lpstr>'All Schools'!Print_Area</vt:lpstr>
      <vt:lpstr>'Position Simulator'!Print_Area</vt:lpstr>
      <vt:lpstr>School_Type</vt:lpstr>
    </vt:vector>
  </TitlesOfParts>
  <Company>Los Angeles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Windows User</cp:lastModifiedBy>
  <cp:lastPrinted>2019-03-23T22:23:12Z</cp:lastPrinted>
  <dcterms:created xsi:type="dcterms:W3CDTF">2013-09-10T16:55:56Z</dcterms:created>
  <dcterms:modified xsi:type="dcterms:W3CDTF">2019-07-09T17:30:18Z</dcterms:modified>
</cp:coreProperties>
</file>